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hidePivotFieldList="1" defaultThemeVersion="124226"/>
  <bookViews>
    <workbookView xWindow="0" yWindow="0" windowWidth="28800" windowHeight="12135" activeTab="4"/>
  </bookViews>
  <sheets>
    <sheet name="АПП" sheetId="36" r:id="rId1"/>
    <sheet name="ДН" sheetId="38" r:id="rId2"/>
    <sheet name="ШХНИЗ" sheetId="44" r:id="rId3"/>
    <sheet name="МР в АПП" sheetId="39" r:id="rId4"/>
    <sheet name="КС" sheetId="40" r:id="rId5"/>
    <sheet name="ДС" sheetId="41" r:id="rId6"/>
    <sheet name="ДЛИ" sheetId="42" r:id="rId7"/>
    <sheet name="СМП" sheetId="43" r:id="rId8"/>
    <sheet name="ЦЗ" sheetId="45" r:id="rId9"/>
  </sheets>
  <definedNames>
    <definedName name="_xlnm._FilterDatabase" localSheetId="0" hidden="1">АПП!$A$7:$AE$57</definedName>
    <definedName name="_xlnm.Print_Titles" localSheetId="0">АПП!$A:$X,АПП!$1:$7</definedName>
    <definedName name="_xlnm.Print_Titles" localSheetId="5">ДС!$A:$A,ДС!$1:$9</definedName>
    <definedName name="_xlnm.Print_Area" localSheetId="0">АПП!$A$3:$AE$72</definedName>
  </definedNames>
  <calcPr calcId="152511"/>
</workbook>
</file>

<file path=xl/calcChain.xml><?xml version="1.0" encoding="utf-8"?>
<calcChain xmlns="http://schemas.openxmlformats.org/spreadsheetml/2006/main">
  <c r="H8" i="36" l="1"/>
  <c r="O64" i="40" l="1"/>
  <c r="L64" i="40"/>
  <c r="I20" i="40"/>
  <c r="L16" i="40"/>
  <c r="I15" i="40"/>
  <c r="J15" i="40"/>
  <c r="D15" i="40"/>
  <c r="D64" i="40"/>
  <c r="D37" i="40"/>
  <c r="F27" i="40"/>
  <c r="E27" i="40"/>
  <c r="D27" i="40"/>
  <c r="I24" i="40"/>
  <c r="E20" i="40"/>
  <c r="D20" i="40"/>
  <c r="F15" i="40"/>
  <c r="E15" i="40"/>
  <c r="Q64" i="40"/>
  <c r="P64" i="40"/>
  <c r="K64" i="40"/>
  <c r="F64" i="40"/>
  <c r="E64" i="40"/>
  <c r="K20" i="40"/>
  <c r="J20" i="40"/>
  <c r="M18" i="40"/>
  <c r="J19" i="40"/>
  <c r="N26" i="40"/>
  <c r="N25" i="40"/>
  <c r="M26" i="40"/>
  <c r="M25" i="40"/>
  <c r="L26" i="40"/>
  <c r="L25" i="40"/>
  <c r="N23" i="40"/>
  <c r="N22" i="40"/>
  <c r="N21" i="40"/>
  <c r="M23" i="40"/>
  <c r="M22" i="40"/>
  <c r="M21" i="40"/>
  <c r="L23" i="40"/>
  <c r="L22" i="40"/>
  <c r="L21" i="40"/>
  <c r="N18" i="40"/>
  <c r="N17" i="40"/>
  <c r="N16" i="40"/>
  <c r="N15" i="40"/>
  <c r="M17" i="40"/>
  <c r="L18" i="40"/>
  <c r="L17" i="40"/>
  <c r="K24" i="40"/>
  <c r="J24" i="40"/>
  <c r="E22" i="40"/>
  <c r="F20" i="40"/>
  <c r="D23" i="40"/>
  <c r="D22" i="40"/>
  <c r="D21" i="40"/>
  <c r="E23" i="40"/>
  <c r="E21" i="40"/>
  <c r="D16" i="40"/>
  <c r="D18" i="40"/>
  <c r="E18" i="40"/>
  <c r="E17" i="40"/>
  <c r="N37" i="40"/>
  <c r="I64" i="40" l="1"/>
  <c r="J64" i="40"/>
  <c r="D17" i="40"/>
  <c r="K61" i="36"/>
  <c r="K60" i="36" s="1"/>
  <c r="M15" i="40" l="1"/>
  <c r="AG52" i="36"/>
  <c r="AE52" i="36"/>
  <c r="AF52" i="36"/>
  <c r="AH52" i="36"/>
  <c r="G52" i="36"/>
  <c r="N52" i="36"/>
  <c r="W52" i="36"/>
  <c r="V52" i="36"/>
  <c r="X52" i="36"/>
  <c r="C16" i="45" l="1"/>
  <c r="C17" i="45"/>
  <c r="B16" i="44"/>
  <c r="Y8" i="36"/>
  <c r="C12" i="45" l="1"/>
  <c r="B8" i="42"/>
  <c r="M14" i="36"/>
  <c r="J14" i="36" s="1"/>
  <c r="K37" i="36"/>
  <c r="M9" i="36"/>
  <c r="J9" i="36" s="1"/>
  <c r="M10" i="36"/>
  <c r="J10" i="36" s="1"/>
  <c r="M11" i="36"/>
  <c r="J11" i="36" s="1"/>
  <c r="M12" i="36"/>
  <c r="J12" i="36" s="1"/>
  <c r="M13" i="36"/>
  <c r="J13" i="36" s="1"/>
  <c r="M15" i="36"/>
  <c r="J15" i="36" s="1"/>
  <c r="M16" i="36"/>
  <c r="J16" i="36" s="1"/>
  <c r="M17" i="36"/>
  <c r="J17" i="36" s="1"/>
  <c r="M18" i="36"/>
  <c r="J18" i="36" s="1"/>
  <c r="M19" i="36"/>
  <c r="J19" i="36" s="1"/>
  <c r="M20" i="36"/>
  <c r="J20" i="36" s="1"/>
  <c r="M21" i="36"/>
  <c r="J21" i="36" s="1"/>
  <c r="M22" i="36"/>
  <c r="J22" i="36" s="1"/>
  <c r="M23" i="36"/>
  <c r="J23" i="36" s="1"/>
  <c r="M24" i="36"/>
  <c r="J24" i="36" s="1"/>
  <c r="M25" i="36"/>
  <c r="J25" i="36" s="1"/>
  <c r="M26" i="36"/>
  <c r="J26" i="36" s="1"/>
  <c r="M27" i="36"/>
  <c r="J27" i="36" s="1"/>
  <c r="M28" i="36"/>
  <c r="J28" i="36" s="1"/>
  <c r="M30" i="36"/>
  <c r="J30" i="36" s="1"/>
  <c r="M31" i="36"/>
  <c r="J31" i="36" s="1"/>
  <c r="M32" i="36"/>
  <c r="J32" i="36" s="1"/>
  <c r="M33" i="36"/>
  <c r="J33" i="36" s="1"/>
  <c r="M34" i="36"/>
  <c r="J34" i="36" s="1"/>
  <c r="M35" i="36"/>
  <c r="J35" i="36" s="1"/>
  <c r="M36" i="36"/>
  <c r="J36" i="36" s="1"/>
  <c r="M38" i="36"/>
  <c r="J38" i="36" s="1"/>
  <c r="M39" i="36"/>
  <c r="J39" i="36" s="1"/>
  <c r="M40" i="36"/>
  <c r="J40" i="36" s="1"/>
  <c r="M41" i="36"/>
  <c r="J41" i="36" s="1"/>
  <c r="M42" i="36"/>
  <c r="J42" i="36" s="1"/>
  <c r="M43" i="36"/>
  <c r="J43" i="36" s="1"/>
  <c r="M44" i="36"/>
  <c r="J44" i="36" s="1"/>
  <c r="M45" i="36"/>
  <c r="J45" i="36" s="1"/>
  <c r="M46" i="36"/>
  <c r="J46" i="36" s="1"/>
  <c r="M47" i="36"/>
  <c r="J47" i="36" s="1"/>
  <c r="M48" i="36"/>
  <c r="J48" i="36" s="1"/>
  <c r="M49" i="36"/>
  <c r="J49" i="36" s="1"/>
  <c r="M50" i="36"/>
  <c r="J50" i="36" s="1"/>
  <c r="M51" i="36"/>
  <c r="J51" i="36" s="1"/>
  <c r="M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30" i="36"/>
  <c r="H31" i="36"/>
  <c r="H32" i="36"/>
  <c r="H33" i="36"/>
  <c r="H34" i="36"/>
  <c r="H35" i="36"/>
  <c r="H36" i="36"/>
  <c r="H38" i="36"/>
  <c r="H39" i="36"/>
  <c r="H40" i="36"/>
  <c r="H41" i="36"/>
  <c r="H42" i="36"/>
  <c r="H43" i="36"/>
  <c r="H44" i="36"/>
  <c r="H45" i="36"/>
  <c r="H46" i="36"/>
  <c r="H47" i="36"/>
  <c r="H48" i="36"/>
  <c r="H50" i="36"/>
  <c r="H51" i="36"/>
  <c r="S37" i="36"/>
  <c r="J8" i="36" l="1"/>
  <c r="G8" i="36"/>
  <c r="E12" i="44"/>
  <c r="E16" i="44"/>
  <c r="E15" i="44" s="1"/>
  <c r="D16" i="44"/>
  <c r="D15" i="44" s="1"/>
  <c r="C16" i="44"/>
  <c r="C15" i="44" s="1"/>
  <c r="B9" i="44"/>
  <c r="B12" i="44" s="1"/>
  <c r="B13" i="44" s="1"/>
  <c r="E13" i="44"/>
  <c r="D12" i="44"/>
  <c r="D13" i="44" s="1"/>
  <c r="C12" i="44"/>
  <c r="C13" i="44" s="1"/>
  <c r="B15" i="44" l="1"/>
  <c r="N50" i="40"/>
  <c r="J50" i="40"/>
  <c r="I50" i="40"/>
  <c r="E50" i="40"/>
  <c r="D50" i="40" s="1"/>
  <c r="L50" i="40" l="1"/>
  <c r="M50" i="40"/>
  <c r="L15" i="40"/>
  <c r="E16" i="40"/>
  <c r="AP14" i="41"/>
  <c r="AN14" i="41" s="1"/>
  <c r="AJ14" i="41"/>
  <c r="AH14" i="41" s="1"/>
  <c r="M16" i="40" l="1"/>
  <c r="AQ14" i="41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24" i="36"/>
  <c r="Y25" i="36"/>
  <c r="Y26" i="36"/>
  <c r="Y27" i="36"/>
  <c r="Y28" i="36"/>
  <c r="Y30" i="36"/>
  <c r="Y31" i="36"/>
  <c r="Y32" i="36"/>
  <c r="Y33" i="36"/>
  <c r="Y34" i="36"/>
  <c r="Y35" i="36"/>
  <c r="Y36" i="36"/>
  <c r="Y38" i="36"/>
  <c r="Y39" i="36"/>
  <c r="Y40" i="36"/>
  <c r="Y41" i="36"/>
  <c r="Y42" i="36"/>
  <c r="Y43" i="36"/>
  <c r="Y44" i="36"/>
  <c r="Y45" i="36"/>
  <c r="Y46" i="36"/>
  <c r="Y47" i="36"/>
  <c r="Y48" i="36"/>
  <c r="Y49" i="36"/>
  <c r="Y50" i="36"/>
  <c r="Y51" i="36"/>
  <c r="B16" i="38"/>
  <c r="E16" i="38" l="1"/>
  <c r="D16" i="38"/>
  <c r="C16" i="38"/>
  <c r="B12" i="42" l="1"/>
  <c r="B11" i="42" s="1"/>
  <c r="J12" i="42"/>
  <c r="F12" i="42"/>
  <c r="E12" i="42"/>
  <c r="D12" i="42"/>
  <c r="C12" i="42"/>
  <c r="B9" i="38"/>
  <c r="R19" i="41" l="1"/>
  <c r="AD21" i="41"/>
  <c r="AD19" i="41"/>
  <c r="AC21" i="41"/>
  <c r="AC19" i="41"/>
  <c r="Z10" i="41"/>
  <c r="K27" i="40"/>
  <c r="E28" i="40"/>
  <c r="N27" i="40" l="1"/>
  <c r="D8" i="42"/>
  <c r="C7" i="43"/>
  <c r="AJ10" i="41" l="1"/>
  <c r="G10" i="41" l="1"/>
  <c r="E10" i="40"/>
  <c r="D10" i="40" s="1"/>
  <c r="N10" i="40"/>
  <c r="B9" i="42" l="1"/>
  <c r="J11" i="42" l="1"/>
  <c r="E11" i="42"/>
  <c r="D11" i="42"/>
  <c r="C11" i="42"/>
  <c r="F11" i="42"/>
  <c r="J8" i="42"/>
  <c r="J9" i="42" s="1"/>
  <c r="F8" i="42"/>
  <c r="F9" i="42" s="1"/>
  <c r="E8" i="42"/>
  <c r="E9" i="42" s="1"/>
  <c r="D9" i="42"/>
  <c r="C8" i="42"/>
  <c r="C9" i="42" s="1"/>
  <c r="AL39" i="41"/>
  <c r="AK39" i="41"/>
  <c r="AF39" i="41"/>
  <c r="AE39" i="41"/>
  <c r="V39" i="41"/>
  <c r="P39" i="41"/>
  <c r="O39" i="41"/>
  <c r="I39" i="41"/>
  <c r="C39" i="41"/>
  <c r="B39" i="41"/>
  <c r="AP38" i="41"/>
  <c r="AN38" i="41" s="1"/>
  <c r="AJ38" i="41"/>
  <c r="AS38" i="41" s="1"/>
  <c r="AR38" i="41"/>
  <c r="X38" i="41"/>
  <c r="Z38" i="41"/>
  <c r="AX38" i="41" s="1"/>
  <c r="K38" i="41"/>
  <c r="M38" i="41"/>
  <c r="AP37" i="41"/>
  <c r="AN37" i="41" s="1"/>
  <c r="AJ37" i="41"/>
  <c r="AS37" i="41" s="1"/>
  <c r="AR37" i="41"/>
  <c r="X37" i="41"/>
  <c r="Z37" i="41"/>
  <c r="AX37" i="41" s="1"/>
  <c r="K37" i="41"/>
  <c r="M37" i="41"/>
  <c r="AP36" i="41"/>
  <c r="AN36" i="41" s="1"/>
  <c r="AJ36" i="41"/>
  <c r="AH36" i="41" s="1"/>
  <c r="AR36" i="41"/>
  <c r="X36" i="41"/>
  <c r="K36" i="41"/>
  <c r="AP35" i="41"/>
  <c r="AN35" i="41" s="1"/>
  <c r="AJ35" i="41"/>
  <c r="AH35" i="41" s="1"/>
  <c r="AR35" i="41"/>
  <c r="X35" i="41"/>
  <c r="T35" i="41"/>
  <c r="R35" i="41" s="1"/>
  <c r="Y35" i="41" s="1"/>
  <c r="Z35" i="41"/>
  <c r="AX35" i="41" s="1"/>
  <c r="M35" i="41"/>
  <c r="AU35" i="41" s="1"/>
  <c r="K35" i="41"/>
  <c r="G35" i="41"/>
  <c r="N35" i="41" s="1"/>
  <c r="AP34" i="41"/>
  <c r="AN34" i="41" s="1"/>
  <c r="AJ34" i="41"/>
  <c r="Z34" i="41"/>
  <c r="AX34" i="41" s="1"/>
  <c r="X34" i="41"/>
  <c r="T34" i="41"/>
  <c r="M34" i="41"/>
  <c r="AU34" i="41" s="1"/>
  <c r="K34" i="41"/>
  <c r="G34" i="41"/>
  <c r="AP33" i="41"/>
  <c r="AN33" i="41" s="1"/>
  <c r="AJ33" i="41"/>
  <c r="Z33" i="41"/>
  <c r="AX33" i="41" s="1"/>
  <c r="X33" i="41"/>
  <c r="T33" i="41"/>
  <c r="M33" i="41"/>
  <c r="AU33" i="41" s="1"/>
  <c r="K33" i="41"/>
  <c r="G33" i="41"/>
  <c r="E33" i="41" s="1"/>
  <c r="AP32" i="41"/>
  <c r="AN32" i="41" s="1"/>
  <c r="AJ32" i="41"/>
  <c r="Z32" i="41"/>
  <c r="AX32" i="41" s="1"/>
  <c r="X32" i="41"/>
  <c r="T32" i="41"/>
  <c r="R32" i="41" s="1"/>
  <c r="Y32" i="41" s="1"/>
  <c r="M32" i="41"/>
  <c r="AU32" i="41" s="1"/>
  <c r="K32" i="41"/>
  <c r="G32" i="41"/>
  <c r="AY31" i="41"/>
  <c r="AX31" i="41"/>
  <c r="AW31" i="41"/>
  <c r="AR31" i="41"/>
  <c r="AJ31" i="41"/>
  <c r="AS31" i="41" s="1"/>
  <c r="M31" i="41"/>
  <c r="AU31" i="41" s="1"/>
  <c r="K31" i="41"/>
  <c r="G31" i="41"/>
  <c r="AX30" i="41"/>
  <c r="AP30" i="41"/>
  <c r="AY30" i="41" s="1"/>
  <c r="AP29" i="41"/>
  <c r="AN29" i="41" s="1"/>
  <c r="AJ29" i="41"/>
  <c r="AH29" i="41" s="1"/>
  <c r="AR29" i="41"/>
  <c r="X29" i="41"/>
  <c r="K29" i="41"/>
  <c r="M29" i="41"/>
  <c r="AU29" i="41" s="1"/>
  <c r="AP28" i="41"/>
  <c r="AN28" i="41" s="1"/>
  <c r="AJ28" i="41"/>
  <c r="AS28" i="41" s="1"/>
  <c r="AR28" i="41"/>
  <c r="X28" i="41"/>
  <c r="Z28" i="41"/>
  <c r="AX28" i="41" s="1"/>
  <c r="K28" i="41"/>
  <c r="M28" i="41"/>
  <c r="AV27" i="41"/>
  <c r="AU27" i="41"/>
  <c r="AT27" i="41"/>
  <c r="AR27" i="41"/>
  <c r="Z27" i="41"/>
  <c r="AX27" i="41" s="1"/>
  <c r="X27" i="41"/>
  <c r="T27" i="41"/>
  <c r="R27" i="41" s="1"/>
  <c r="Y27" i="41" s="1"/>
  <c r="AP26" i="41"/>
  <c r="AN26" i="41" s="1"/>
  <c r="AJ26" i="41"/>
  <c r="Z26" i="41"/>
  <c r="AX26" i="41" s="1"/>
  <c r="X26" i="41"/>
  <c r="T26" i="41"/>
  <c r="M26" i="41"/>
  <c r="AU26" i="41" s="1"/>
  <c r="K26" i="41"/>
  <c r="G26" i="41"/>
  <c r="E26" i="41"/>
  <c r="AP25" i="41"/>
  <c r="AN25" i="41" s="1"/>
  <c r="AJ25" i="41"/>
  <c r="Z25" i="41"/>
  <c r="AX25" i="41" s="1"/>
  <c r="X25" i="41"/>
  <c r="T25" i="41"/>
  <c r="M25" i="41"/>
  <c r="AU25" i="41" s="1"/>
  <c r="K25" i="41"/>
  <c r="G25" i="41"/>
  <c r="N25" i="41" s="1"/>
  <c r="AP23" i="41"/>
  <c r="AN23" i="41" s="1"/>
  <c r="AJ23" i="41"/>
  <c r="Z23" i="41"/>
  <c r="AX23" i="41" s="1"/>
  <c r="X23" i="41"/>
  <c r="T23" i="41"/>
  <c r="R23" i="41" s="1"/>
  <c r="Y23" i="41" s="1"/>
  <c r="M23" i="41"/>
  <c r="AU23" i="41" s="1"/>
  <c r="K23" i="41"/>
  <c r="G23" i="41"/>
  <c r="E23" i="41" s="1"/>
  <c r="AY22" i="41"/>
  <c r="AX22" i="41"/>
  <c r="AW22" i="41"/>
  <c r="AR22" i="41"/>
  <c r="AJ22" i="41"/>
  <c r="AS22" i="41" s="1"/>
  <c r="M22" i="41"/>
  <c r="K22" i="41"/>
  <c r="G22" i="41"/>
  <c r="E22" i="41" s="1"/>
  <c r="AY21" i="41"/>
  <c r="AX21" i="41"/>
  <c r="AW21" i="41"/>
  <c r="AR21" i="41"/>
  <c r="AJ21" i="41"/>
  <c r="AS21" i="41" s="1"/>
  <c r="AU21" i="41"/>
  <c r="BA21" i="41" s="1"/>
  <c r="AP20" i="41"/>
  <c r="AN20" i="41" s="1"/>
  <c r="Z20" i="41"/>
  <c r="AX20" i="41" s="1"/>
  <c r="X20" i="41"/>
  <c r="T20" i="41"/>
  <c r="M20" i="41"/>
  <c r="K20" i="41"/>
  <c r="G20" i="41"/>
  <c r="E20" i="41" s="1"/>
  <c r="AX19" i="41"/>
  <c r="AP19" i="41"/>
  <c r="AY19" i="41" s="1"/>
  <c r="AP18" i="41"/>
  <c r="AN18" i="41" s="1"/>
  <c r="AJ18" i="41"/>
  <c r="AH18" i="41" s="1"/>
  <c r="AR18" i="41"/>
  <c r="X18" i="41"/>
  <c r="K18" i="41"/>
  <c r="AP16" i="41"/>
  <c r="AN16" i="41" s="1"/>
  <c r="AJ16" i="41"/>
  <c r="AH16" i="41" s="1"/>
  <c r="AR16" i="41"/>
  <c r="X16" i="41"/>
  <c r="K16" i="41"/>
  <c r="AP15" i="41"/>
  <c r="AN15" i="41" s="1"/>
  <c r="AR15" i="41"/>
  <c r="Z15" i="41"/>
  <c r="AX15" i="41" s="1"/>
  <c r="X15" i="41"/>
  <c r="T15" i="41"/>
  <c r="M15" i="41"/>
  <c r="AU15" i="41" s="1"/>
  <c r="K15" i="41"/>
  <c r="G15" i="41"/>
  <c r="AS14" i="41"/>
  <c r="AR14" i="41"/>
  <c r="Z14" i="41"/>
  <c r="AX14" i="41" s="1"/>
  <c r="X14" i="41"/>
  <c r="T14" i="41"/>
  <c r="M14" i="41"/>
  <c r="AU14" i="41" s="1"/>
  <c r="K14" i="41"/>
  <c r="G14" i="41"/>
  <c r="E14" i="41"/>
  <c r="AP13" i="41"/>
  <c r="AN13" i="41" s="1"/>
  <c r="AJ13" i="41"/>
  <c r="Z13" i="41"/>
  <c r="AX13" i="41" s="1"/>
  <c r="X13" i="41"/>
  <c r="T13" i="41"/>
  <c r="R13" i="41"/>
  <c r="Y13" i="41" s="1"/>
  <c r="M13" i="41"/>
  <c r="AU13" i="41" s="1"/>
  <c r="K13" i="41"/>
  <c r="G13" i="41"/>
  <c r="AP12" i="41"/>
  <c r="AN12" i="41" s="1"/>
  <c r="AJ12" i="41"/>
  <c r="Z12" i="41"/>
  <c r="AX12" i="41" s="1"/>
  <c r="X12" i="41"/>
  <c r="T12" i="41"/>
  <c r="M12" i="41"/>
  <c r="AU12" i="41" s="1"/>
  <c r="K12" i="41"/>
  <c r="G12" i="41"/>
  <c r="AP11" i="41"/>
  <c r="AN11" i="41" s="1"/>
  <c r="AJ11" i="41"/>
  <c r="Z11" i="41"/>
  <c r="AX11" i="41" s="1"/>
  <c r="X11" i="41"/>
  <c r="T11" i="41"/>
  <c r="M11" i="41"/>
  <c r="AU11" i="41" s="1"/>
  <c r="K11" i="41"/>
  <c r="G11" i="41"/>
  <c r="AP10" i="41"/>
  <c r="AO39" i="41"/>
  <c r="AI39" i="41"/>
  <c r="X10" i="41"/>
  <c r="W39" i="41"/>
  <c r="T10" i="41"/>
  <c r="R10" i="41" s="1"/>
  <c r="S39" i="41"/>
  <c r="M10" i="41"/>
  <c r="AC10" i="41" s="1"/>
  <c r="K10" i="41"/>
  <c r="N10" i="41" s="1"/>
  <c r="J39" i="41"/>
  <c r="F39" i="41"/>
  <c r="E10" i="41"/>
  <c r="J63" i="40"/>
  <c r="I63" i="40" s="1"/>
  <c r="E63" i="40"/>
  <c r="J62" i="40"/>
  <c r="I62" i="40" s="1"/>
  <c r="N62" i="40"/>
  <c r="E62" i="40"/>
  <c r="D62" i="40" s="1"/>
  <c r="J61" i="40"/>
  <c r="I61" i="40" s="1"/>
  <c r="E61" i="40"/>
  <c r="D61" i="40" s="1"/>
  <c r="J60" i="40"/>
  <c r="I60" i="40" s="1"/>
  <c r="N60" i="40"/>
  <c r="E60" i="40"/>
  <c r="D60" i="40" s="1"/>
  <c r="J59" i="40"/>
  <c r="I59" i="40" s="1"/>
  <c r="E59" i="40"/>
  <c r="J58" i="40"/>
  <c r="I58" i="40" s="1"/>
  <c r="N58" i="40"/>
  <c r="E58" i="40"/>
  <c r="D58" i="40" s="1"/>
  <c r="J57" i="40"/>
  <c r="I57" i="40" s="1"/>
  <c r="E57" i="40"/>
  <c r="D57" i="40" s="1"/>
  <c r="J56" i="40"/>
  <c r="I56" i="40" s="1"/>
  <c r="N56" i="40"/>
  <c r="E56" i="40"/>
  <c r="D56" i="40" s="1"/>
  <c r="J55" i="40"/>
  <c r="I55" i="40" s="1"/>
  <c r="E55" i="40"/>
  <c r="J54" i="40"/>
  <c r="I54" i="40" s="1"/>
  <c r="N54" i="40"/>
  <c r="E54" i="40"/>
  <c r="D54" i="40" s="1"/>
  <c r="J53" i="40"/>
  <c r="I53" i="40" s="1"/>
  <c r="E53" i="40"/>
  <c r="D53" i="40" s="1"/>
  <c r="J52" i="40"/>
  <c r="I52" i="40" s="1"/>
  <c r="N52" i="40"/>
  <c r="E52" i="40"/>
  <c r="D52" i="40" s="1"/>
  <c r="N51" i="40"/>
  <c r="E51" i="40"/>
  <c r="J49" i="40"/>
  <c r="I49" i="40" s="1"/>
  <c r="E49" i="40"/>
  <c r="J48" i="40"/>
  <c r="I48" i="40" s="1"/>
  <c r="N48" i="40"/>
  <c r="E48" i="40"/>
  <c r="D48" i="40" s="1"/>
  <c r="J47" i="40"/>
  <c r="I47" i="40" s="1"/>
  <c r="E47" i="40"/>
  <c r="D47" i="40" s="1"/>
  <c r="J46" i="40"/>
  <c r="I46" i="40"/>
  <c r="N46" i="40"/>
  <c r="E46" i="40"/>
  <c r="D46" i="40" s="1"/>
  <c r="N45" i="40"/>
  <c r="J45" i="40"/>
  <c r="N44" i="40"/>
  <c r="J44" i="40"/>
  <c r="N43" i="40"/>
  <c r="J43" i="40"/>
  <c r="I43" i="40" s="1"/>
  <c r="E43" i="40"/>
  <c r="D43" i="40" s="1"/>
  <c r="J42" i="40"/>
  <c r="I42" i="40" s="1"/>
  <c r="N42" i="40"/>
  <c r="E42" i="40"/>
  <c r="D42" i="40" s="1"/>
  <c r="J41" i="40"/>
  <c r="I41" i="40" s="1"/>
  <c r="E41" i="40"/>
  <c r="J40" i="40"/>
  <c r="I40" i="40" s="1"/>
  <c r="N40" i="40"/>
  <c r="E40" i="40"/>
  <c r="D40" i="40" s="1"/>
  <c r="J39" i="40"/>
  <c r="I39" i="40" s="1"/>
  <c r="E39" i="40"/>
  <c r="D39" i="40" s="1"/>
  <c r="J37" i="40"/>
  <c r="I37" i="40" s="1"/>
  <c r="J36" i="40"/>
  <c r="I36" i="40" s="1"/>
  <c r="N36" i="40"/>
  <c r="E36" i="40"/>
  <c r="D36" i="40" s="1"/>
  <c r="J35" i="40"/>
  <c r="I35" i="40" s="1"/>
  <c r="E35" i="40"/>
  <c r="J34" i="40"/>
  <c r="I34" i="40"/>
  <c r="N34" i="40"/>
  <c r="E34" i="40"/>
  <c r="D34" i="40" s="1"/>
  <c r="J33" i="40"/>
  <c r="I33" i="40" s="1"/>
  <c r="E33" i="40"/>
  <c r="J32" i="40"/>
  <c r="I32" i="40" s="1"/>
  <c r="N32" i="40"/>
  <c r="E32" i="40"/>
  <c r="D32" i="40" s="1"/>
  <c r="J31" i="40"/>
  <c r="I31" i="40" s="1"/>
  <c r="E31" i="40"/>
  <c r="J30" i="40"/>
  <c r="I30" i="40" s="1"/>
  <c r="N30" i="40"/>
  <c r="E30" i="40"/>
  <c r="D30" i="40" s="1"/>
  <c r="J29" i="40"/>
  <c r="I29" i="40" s="1"/>
  <c r="E29" i="40"/>
  <c r="J28" i="40"/>
  <c r="N24" i="40"/>
  <c r="N64" i="40" s="1"/>
  <c r="N20" i="40"/>
  <c r="I19" i="40"/>
  <c r="E19" i="40"/>
  <c r="N14" i="40"/>
  <c r="E14" i="40"/>
  <c r="M14" i="40" s="1"/>
  <c r="J13" i="40"/>
  <c r="I13" i="40" s="1"/>
  <c r="E13" i="40"/>
  <c r="J12" i="40"/>
  <c r="I12" i="40" s="1"/>
  <c r="N12" i="40"/>
  <c r="E12" i="40"/>
  <c r="D12" i="40" s="1"/>
  <c r="J11" i="40"/>
  <c r="I11" i="40" s="1"/>
  <c r="E11" i="40"/>
  <c r="D11" i="40" s="1"/>
  <c r="J10" i="40"/>
  <c r="I10" i="40" s="1"/>
  <c r="L39" i="40" l="1"/>
  <c r="AA25" i="41"/>
  <c r="N34" i="41"/>
  <c r="E35" i="41"/>
  <c r="L35" i="41" s="1"/>
  <c r="M41" i="40"/>
  <c r="L47" i="40"/>
  <c r="L53" i="40"/>
  <c r="L61" i="40"/>
  <c r="BA35" i="41"/>
  <c r="N12" i="41"/>
  <c r="AV12" i="41" s="1"/>
  <c r="AA13" i="41"/>
  <c r="AY13" i="41" s="1"/>
  <c r="AH31" i="41"/>
  <c r="AQ31" i="41" s="1"/>
  <c r="AH22" i="41"/>
  <c r="AQ22" i="41" s="1"/>
  <c r="AH28" i="41"/>
  <c r="AQ28" i="41" s="1"/>
  <c r="N15" i="41"/>
  <c r="N22" i="41"/>
  <c r="AV22" i="41" s="1"/>
  <c r="BB22" i="41" s="1"/>
  <c r="R25" i="41"/>
  <c r="Y25" i="41" s="1"/>
  <c r="AW25" i="41" s="1"/>
  <c r="AA32" i="41"/>
  <c r="AQ36" i="41"/>
  <c r="AU22" i="41"/>
  <c r="BA22" i="41" s="1"/>
  <c r="AC22" i="41"/>
  <c r="BA14" i="41"/>
  <c r="BA26" i="41"/>
  <c r="AW35" i="41"/>
  <c r="AQ35" i="41"/>
  <c r="AV10" i="41"/>
  <c r="BA11" i="41"/>
  <c r="BA15" i="41"/>
  <c r="AH21" i="41"/>
  <c r="AD22" i="41"/>
  <c r="BA33" i="41"/>
  <c r="E15" i="41"/>
  <c r="L15" i="41" s="1"/>
  <c r="N26" i="41"/>
  <c r="BA31" i="41"/>
  <c r="AA35" i="41"/>
  <c r="AY35" i="41" s="1"/>
  <c r="AH37" i="41"/>
  <c r="AQ37" i="41" s="1"/>
  <c r="AH38" i="41"/>
  <c r="AQ38" i="41" s="1"/>
  <c r="L40" i="40"/>
  <c r="L20" i="40"/>
  <c r="L30" i="40"/>
  <c r="L36" i="40"/>
  <c r="J27" i="40"/>
  <c r="M27" i="40" s="1"/>
  <c r="I28" i="40"/>
  <c r="I27" i="40" s="1"/>
  <c r="L32" i="40"/>
  <c r="L34" i="40"/>
  <c r="M43" i="40"/>
  <c r="L46" i="40"/>
  <c r="K39" i="41"/>
  <c r="L43" i="40"/>
  <c r="L57" i="40"/>
  <c r="AW13" i="41"/>
  <c r="AW23" i="41"/>
  <c r="AW32" i="41"/>
  <c r="BA12" i="41"/>
  <c r="AQ16" i="41"/>
  <c r="AQ18" i="41"/>
  <c r="AN19" i="41"/>
  <c r="AW19" i="41" s="1"/>
  <c r="AY25" i="41"/>
  <c r="AQ29" i="41"/>
  <c r="AN30" i="41"/>
  <c r="AW30" i="41" s="1"/>
  <c r="AY32" i="41"/>
  <c r="BA34" i="41"/>
  <c r="X39" i="41"/>
  <c r="AA11" i="41"/>
  <c r="AY11" i="41" s="1"/>
  <c r="AA12" i="41"/>
  <c r="AY12" i="41" s="1"/>
  <c r="AA14" i="41"/>
  <c r="AY14" i="41" s="1"/>
  <c r="AA15" i="41"/>
  <c r="AY15" i="41" s="1"/>
  <c r="AA20" i="41"/>
  <c r="AY20" i="41" s="1"/>
  <c r="AA23" i="41"/>
  <c r="AY23" i="41" s="1"/>
  <c r="AA26" i="41"/>
  <c r="AY26" i="41" s="1"/>
  <c r="AA27" i="41"/>
  <c r="AD27" i="41" s="1"/>
  <c r="AA33" i="41"/>
  <c r="AY33" i="41" s="1"/>
  <c r="AA34" i="41"/>
  <c r="AY34" i="41" s="1"/>
  <c r="R11" i="41"/>
  <c r="Y11" i="41" s="1"/>
  <c r="AW11" i="41" s="1"/>
  <c r="R12" i="41"/>
  <c r="Y12" i="41" s="1"/>
  <c r="AW12" i="41" s="1"/>
  <c r="BA13" i="41"/>
  <c r="R14" i="41"/>
  <c r="Y14" i="41" s="1"/>
  <c r="AW14" i="41" s="1"/>
  <c r="R15" i="41"/>
  <c r="Y15" i="41" s="1"/>
  <c r="AW15" i="41" s="1"/>
  <c r="R20" i="41"/>
  <c r="Y20" i="41" s="1"/>
  <c r="AW20" i="41" s="1"/>
  <c r="BA23" i="41"/>
  <c r="BA25" i="41"/>
  <c r="R26" i="41"/>
  <c r="Y26" i="41" s="1"/>
  <c r="AW26" i="41" s="1"/>
  <c r="BA32" i="41"/>
  <c r="R33" i="41"/>
  <c r="Y33" i="41" s="1"/>
  <c r="AW33" i="41" s="1"/>
  <c r="R34" i="41"/>
  <c r="Y34" i="41" s="1"/>
  <c r="AW34" i="41" s="1"/>
  <c r="N11" i="41"/>
  <c r="N13" i="41"/>
  <c r="AV13" i="41" s="1"/>
  <c r="N14" i="41"/>
  <c r="AV14" i="41" s="1"/>
  <c r="N20" i="41"/>
  <c r="AD20" i="41" s="1"/>
  <c r="N23" i="41"/>
  <c r="AV23" i="41" s="1"/>
  <c r="N31" i="41"/>
  <c r="AV31" i="41" s="1"/>
  <c r="BB31" i="41" s="1"/>
  <c r="N32" i="41"/>
  <c r="AD32" i="41" s="1"/>
  <c r="N33" i="41"/>
  <c r="AV33" i="41" s="1"/>
  <c r="E12" i="41"/>
  <c r="E13" i="41"/>
  <c r="L13" i="41" s="1"/>
  <c r="E25" i="41"/>
  <c r="L25" i="41" s="1"/>
  <c r="E31" i="41"/>
  <c r="E32" i="41"/>
  <c r="L32" i="41" s="1"/>
  <c r="E34" i="41"/>
  <c r="L34" i="41" s="1"/>
  <c r="L11" i="40"/>
  <c r="L12" i="40"/>
  <c r="L48" i="40"/>
  <c r="M49" i="40"/>
  <c r="L54" i="40"/>
  <c r="M55" i="40"/>
  <c r="L58" i="40"/>
  <c r="M59" i="40"/>
  <c r="L62" i="40"/>
  <c r="M63" i="40"/>
  <c r="AV11" i="41"/>
  <c r="AS11" i="41"/>
  <c r="AH11" i="41"/>
  <c r="AQ11" i="41" s="1"/>
  <c r="AS13" i="41"/>
  <c r="AH13" i="41"/>
  <c r="AQ13" i="41" s="1"/>
  <c r="AS12" i="41"/>
  <c r="AH12" i="41"/>
  <c r="AQ12" i="41" s="1"/>
  <c r="AR11" i="41"/>
  <c r="AR12" i="41"/>
  <c r="AR13" i="41"/>
  <c r="M16" i="41"/>
  <c r="G16" i="41"/>
  <c r="Z16" i="41"/>
  <c r="AX16" i="41" s="1"/>
  <c r="T16" i="41"/>
  <c r="AS16" i="41"/>
  <c r="M18" i="41"/>
  <c r="G18" i="41"/>
  <c r="Z18" i="41"/>
  <c r="AX18" i="41" s="1"/>
  <c r="T18" i="41"/>
  <c r="R18" i="41" s="1"/>
  <c r="AS18" i="41"/>
  <c r="AU19" i="41"/>
  <c r="BA19" i="41" s="1"/>
  <c r="AJ19" i="41"/>
  <c r="AR19" i="41"/>
  <c r="L20" i="41"/>
  <c r="AJ20" i="41"/>
  <c r="AR20" i="41"/>
  <c r="AS23" i="41"/>
  <c r="AH23" i="41"/>
  <c r="AQ23" i="41" s="1"/>
  <c r="AV25" i="41"/>
  <c r="AD25" i="41"/>
  <c r="AS25" i="41"/>
  <c r="AH25" i="41"/>
  <c r="AQ25" i="41" s="1"/>
  <c r="AV26" i="41"/>
  <c r="AS26" i="41"/>
  <c r="AH26" i="41"/>
  <c r="AQ26" i="41" s="1"/>
  <c r="AB27" i="41"/>
  <c r="BA27" i="41"/>
  <c r="AU28" i="41"/>
  <c r="BA28" i="41" s="1"/>
  <c r="AC28" i="41"/>
  <c r="AN10" i="41"/>
  <c r="AR10" i="41"/>
  <c r="AX10" i="41"/>
  <c r="E11" i="41"/>
  <c r="L10" i="41"/>
  <c r="Y10" i="41"/>
  <c r="AA10" i="41"/>
  <c r="AD10" i="41" s="1"/>
  <c r="AH10" i="41"/>
  <c r="AU10" i="41"/>
  <c r="AC11" i="41"/>
  <c r="L12" i="41"/>
  <c r="AC12" i="41"/>
  <c r="AC13" i="41"/>
  <c r="L14" i="41"/>
  <c r="AC14" i="41"/>
  <c r="AC15" i="41"/>
  <c r="AJ15" i="41"/>
  <c r="AU20" i="41"/>
  <c r="BA20" i="41" s="1"/>
  <c r="AC20" i="41"/>
  <c r="AV21" i="41"/>
  <c r="BB21" i="41" s="1"/>
  <c r="AR23" i="41"/>
  <c r="AR25" i="41"/>
  <c r="AR26" i="41"/>
  <c r="Z29" i="41"/>
  <c r="AX29" i="41" s="1"/>
  <c r="BA29" i="41" s="1"/>
  <c r="T29" i="41"/>
  <c r="AS29" i="41"/>
  <c r="AU30" i="41"/>
  <c r="BA30" i="41" s="1"/>
  <c r="AJ30" i="41"/>
  <c r="AR30" i="41"/>
  <c r="AS32" i="41"/>
  <c r="AH32" i="41"/>
  <c r="AQ32" i="41" s="1"/>
  <c r="AS33" i="41"/>
  <c r="AH33" i="41"/>
  <c r="AQ33" i="41" s="1"/>
  <c r="AV34" i="41"/>
  <c r="AS34" i="41"/>
  <c r="AH34" i="41"/>
  <c r="AQ34" i="41" s="1"/>
  <c r="AV35" i="41"/>
  <c r="L22" i="41"/>
  <c r="L23" i="41"/>
  <c r="AC23" i="41"/>
  <c r="AC25" i="41"/>
  <c r="L26" i="41"/>
  <c r="AC26" i="41"/>
  <c r="AC27" i="41"/>
  <c r="AP27" i="41"/>
  <c r="G28" i="41"/>
  <c r="T28" i="41"/>
  <c r="G29" i="41"/>
  <c r="AR32" i="41"/>
  <c r="AR33" i="41"/>
  <c r="AR34" i="41"/>
  <c r="AC35" i="41"/>
  <c r="AS35" i="41"/>
  <c r="M36" i="41"/>
  <c r="G36" i="41"/>
  <c r="Z36" i="41"/>
  <c r="AX36" i="41" s="1"/>
  <c r="T36" i="41"/>
  <c r="AS36" i="41"/>
  <c r="AU37" i="41"/>
  <c r="BA37" i="41" s="1"/>
  <c r="AC37" i="41"/>
  <c r="AU38" i="41"/>
  <c r="BA38" i="41" s="1"/>
  <c r="AC38" i="41"/>
  <c r="L31" i="41"/>
  <c r="AC32" i="41"/>
  <c r="L33" i="41"/>
  <c r="AC33" i="41"/>
  <c r="AC34" i="41"/>
  <c r="G37" i="41"/>
  <c r="T37" i="41"/>
  <c r="G38" i="41"/>
  <c r="T38" i="41"/>
  <c r="M12" i="40"/>
  <c r="M19" i="40"/>
  <c r="D19" i="40"/>
  <c r="L19" i="40" s="1"/>
  <c r="M35" i="40"/>
  <c r="D35" i="40"/>
  <c r="L35" i="40" s="1"/>
  <c r="L10" i="40"/>
  <c r="M10" i="40"/>
  <c r="M11" i="40"/>
  <c r="N11" i="40"/>
  <c r="M13" i="40"/>
  <c r="D13" i="40"/>
  <c r="L13" i="40" s="1"/>
  <c r="M29" i="40"/>
  <c r="D29" i="40"/>
  <c r="M31" i="40"/>
  <c r="D31" i="40"/>
  <c r="L31" i="40" s="1"/>
  <c r="M33" i="40"/>
  <c r="D33" i="40"/>
  <c r="L33" i="40" s="1"/>
  <c r="N13" i="40"/>
  <c r="N19" i="40"/>
  <c r="M20" i="40"/>
  <c r="M64" i="40" s="1"/>
  <c r="N29" i="40"/>
  <c r="M30" i="40"/>
  <c r="N31" i="40"/>
  <c r="M32" i="40"/>
  <c r="N33" i="40"/>
  <c r="M34" i="40"/>
  <c r="N35" i="40"/>
  <c r="M36" i="40"/>
  <c r="M40" i="40"/>
  <c r="N41" i="40"/>
  <c r="M48" i="40"/>
  <c r="N49" i="40"/>
  <c r="M54" i="40"/>
  <c r="N55" i="40"/>
  <c r="M58" i="40"/>
  <c r="N59" i="40"/>
  <c r="M62" i="40"/>
  <c r="N63" i="40"/>
  <c r="D14" i="40"/>
  <c r="L14" i="40" s="1"/>
  <c r="E37" i="40"/>
  <c r="M37" i="40" s="1"/>
  <c r="M39" i="40"/>
  <c r="N39" i="40"/>
  <c r="D41" i="40"/>
  <c r="L41" i="40" s="1"/>
  <c r="L42" i="40"/>
  <c r="M42" i="40"/>
  <c r="M44" i="40"/>
  <c r="I44" i="40"/>
  <c r="L44" i="40" s="1"/>
  <c r="M45" i="40"/>
  <c r="I45" i="40"/>
  <c r="L45" i="40" s="1"/>
  <c r="M46" i="40"/>
  <c r="M47" i="40"/>
  <c r="N47" i="40"/>
  <c r="D49" i="40"/>
  <c r="L49" i="40" s="1"/>
  <c r="M51" i="40"/>
  <c r="D51" i="40"/>
  <c r="L51" i="40" s="1"/>
  <c r="L52" i="40"/>
  <c r="M52" i="40"/>
  <c r="M53" i="40"/>
  <c r="N53" i="40"/>
  <c r="D55" i="40"/>
  <c r="L55" i="40" s="1"/>
  <c r="L56" i="40"/>
  <c r="M56" i="40"/>
  <c r="M57" i="40"/>
  <c r="N57" i="40"/>
  <c r="D59" i="40"/>
  <c r="L59" i="40" s="1"/>
  <c r="L60" i="40"/>
  <c r="M60" i="40"/>
  <c r="M61" i="40"/>
  <c r="N61" i="40"/>
  <c r="D63" i="40"/>
  <c r="L63" i="40" s="1"/>
  <c r="L29" i="40" l="1"/>
  <c r="BB25" i="41"/>
  <c r="AV20" i="41"/>
  <c r="BB20" i="41" s="1"/>
  <c r="AD35" i="41"/>
  <c r="AD34" i="41"/>
  <c r="AD33" i="41"/>
  <c r="AV32" i="41"/>
  <c r="BB32" i="41" s="1"/>
  <c r="BB12" i="41"/>
  <c r="BB13" i="41"/>
  <c r="AD12" i="41"/>
  <c r="AC29" i="41"/>
  <c r="AD23" i="41"/>
  <c r="BB35" i="41"/>
  <c r="AT31" i="41"/>
  <c r="AZ31" i="41" s="1"/>
  <c r="AD13" i="41"/>
  <c r="AT22" i="41"/>
  <c r="AZ22" i="41" s="1"/>
  <c r="AD26" i="41"/>
  <c r="BB14" i="41"/>
  <c r="BB11" i="41"/>
  <c r="AB10" i="41"/>
  <c r="BB26" i="41"/>
  <c r="AD14" i="41"/>
  <c r="AT21" i="41"/>
  <c r="AZ21" i="41" s="1"/>
  <c r="AQ21" i="41"/>
  <c r="BB34" i="41"/>
  <c r="BB33" i="41"/>
  <c r="BB23" i="41"/>
  <c r="AD15" i="41"/>
  <c r="AD11" i="41"/>
  <c r="N37" i="41"/>
  <c r="E37" i="41"/>
  <c r="R36" i="41"/>
  <c r="Y36" i="41" s="1"/>
  <c r="AW36" i="41" s="1"/>
  <c r="AA36" i="41"/>
  <c r="AY36" i="41" s="1"/>
  <c r="E36" i="41"/>
  <c r="N36" i="41"/>
  <c r="R28" i="41"/>
  <c r="Y28" i="41" s="1"/>
  <c r="AW28" i="41" s="1"/>
  <c r="AA28" i="41"/>
  <c r="AY28" i="41" s="1"/>
  <c r="AN27" i="41"/>
  <c r="AS27" i="41"/>
  <c r="AS30" i="41"/>
  <c r="AH30" i="41"/>
  <c r="AV30" i="41"/>
  <c r="BB30" i="41" s="1"/>
  <c r="R29" i="41"/>
  <c r="Y29" i="41" s="1"/>
  <c r="AW29" i="41" s="1"/>
  <c r="AA29" i="41"/>
  <c r="AY29" i="41" s="1"/>
  <c r="AH15" i="41"/>
  <c r="AT15" i="41" s="1"/>
  <c r="AZ15" i="41" s="1"/>
  <c r="AS15" i="41"/>
  <c r="AB15" i="41"/>
  <c r="AT14" i="41"/>
  <c r="AZ14" i="41" s="1"/>
  <c r="AB14" i="41"/>
  <c r="AT13" i="41"/>
  <c r="AZ13" i="41" s="1"/>
  <c r="AB13" i="41"/>
  <c r="AT12" i="41"/>
  <c r="AZ12" i="41" s="1"/>
  <c r="AB12" i="41"/>
  <c r="AJ39" i="41"/>
  <c r="AS10" i="41"/>
  <c r="AY10" i="41"/>
  <c r="L11" i="41"/>
  <c r="AR39" i="41"/>
  <c r="AS19" i="41"/>
  <c r="AH19" i="41"/>
  <c r="AV19" i="41"/>
  <c r="BB19" i="41" s="1"/>
  <c r="AU18" i="41"/>
  <c r="BA18" i="41" s="1"/>
  <c r="AC18" i="41"/>
  <c r="R16" i="41"/>
  <c r="AA16" i="41"/>
  <c r="AY16" i="41" s="1"/>
  <c r="E16" i="41"/>
  <c r="N16" i="41"/>
  <c r="AP39" i="41"/>
  <c r="T39" i="41"/>
  <c r="N38" i="41"/>
  <c r="E38" i="41"/>
  <c r="AA38" i="41"/>
  <c r="AY38" i="41" s="1"/>
  <c r="R38" i="41"/>
  <c r="Y38" i="41" s="1"/>
  <c r="AW38" i="41" s="1"/>
  <c r="AA37" i="41"/>
  <c r="AY37" i="41" s="1"/>
  <c r="R37" i="41"/>
  <c r="Y37" i="41" s="1"/>
  <c r="AW37" i="41" s="1"/>
  <c r="AT35" i="41"/>
  <c r="AZ35" i="41" s="1"/>
  <c r="AB35" i="41"/>
  <c r="AT34" i="41"/>
  <c r="AZ34" i="41" s="1"/>
  <c r="AB34" i="41"/>
  <c r="AT33" i="41"/>
  <c r="AZ33" i="41" s="1"/>
  <c r="AB33" i="41"/>
  <c r="AT32" i="41"/>
  <c r="AZ32" i="41" s="1"/>
  <c r="AB32" i="41"/>
  <c r="AU36" i="41"/>
  <c r="BA36" i="41" s="1"/>
  <c r="AC36" i="41"/>
  <c r="N29" i="41"/>
  <c r="E29" i="41"/>
  <c r="E28" i="41"/>
  <c r="N28" i="41"/>
  <c r="AT26" i="41"/>
  <c r="AZ26" i="41" s="1"/>
  <c r="AB26" i="41"/>
  <c r="AT25" i="41"/>
  <c r="AZ25" i="41" s="1"/>
  <c r="AB25" i="41"/>
  <c r="AT23" i="41"/>
  <c r="AZ23" i="41" s="1"/>
  <c r="AB23" i="41"/>
  <c r="BA10" i="41"/>
  <c r="AW10" i="41"/>
  <c r="AT10" i="41"/>
  <c r="AX39" i="41"/>
  <c r="AN39" i="41"/>
  <c r="G39" i="41"/>
  <c r="AY27" i="41"/>
  <c r="BB27" i="41" s="1"/>
  <c r="AS20" i="41"/>
  <c r="AH20" i="41"/>
  <c r="AB20" i="41"/>
  <c r="Y18" i="41"/>
  <c r="AW18" i="41" s="1"/>
  <c r="AA18" i="41"/>
  <c r="AY18" i="41" s="1"/>
  <c r="E18" i="41"/>
  <c r="N18" i="41"/>
  <c r="AU16" i="41"/>
  <c r="BA16" i="41" s="1"/>
  <c r="AC16" i="41"/>
  <c r="Z39" i="41"/>
  <c r="M39" i="41"/>
  <c r="AV15" i="41"/>
  <c r="BB15" i="41" s="1"/>
  <c r="L37" i="40"/>
  <c r="N28" i="40"/>
  <c r="M24" i="40"/>
  <c r="L24" i="40"/>
  <c r="AC39" i="41" l="1"/>
  <c r="AV18" i="41"/>
  <c r="BB18" i="41" s="1"/>
  <c r="AD18" i="41"/>
  <c r="AQ20" i="41"/>
  <c r="AZ10" i="41"/>
  <c r="BA39" i="41"/>
  <c r="L28" i="41"/>
  <c r="AV29" i="41"/>
  <c r="BB29" i="41" s="1"/>
  <c r="AD29" i="41"/>
  <c r="AV38" i="41"/>
  <c r="BB38" i="41" s="1"/>
  <c r="AD38" i="41"/>
  <c r="AV16" i="41"/>
  <c r="BB16" i="41" s="1"/>
  <c r="AD16" i="41"/>
  <c r="BB10" i="41"/>
  <c r="AY39" i="41"/>
  <c r="AH39" i="41"/>
  <c r="AQ10" i="41"/>
  <c r="AQ15" i="41"/>
  <c r="AQ30" i="41"/>
  <c r="AT30" i="41"/>
  <c r="AZ30" i="41" s="1"/>
  <c r="AV36" i="41"/>
  <c r="BB36" i="41" s="1"/>
  <c r="AD36" i="41"/>
  <c r="L37" i="41"/>
  <c r="L18" i="41"/>
  <c r="AT20" i="41"/>
  <c r="AZ20" i="41" s="1"/>
  <c r="AU39" i="41"/>
  <c r="AV28" i="41"/>
  <c r="BB28" i="41" s="1"/>
  <c r="AD28" i="41"/>
  <c r="L29" i="41"/>
  <c r="L38" i="41"/>
  <c r="L16" i="41"/>
  <c r="Y16" i="41"/>
  <c r="R39" i="41"/>
  <c r="AQ19" i="41"/>
  <c r="AT19" i="41"/>
  <c r="AZ19" i="41" s="1"/>
  <c r="E39" i="41"/>
  <c r="AT11" i="41"/>
  <c r="AZ11" i="41" s="1"/>
  <c r="AB11" i="41"/>
  <c r="N39" i="41"/>
  <c r="AA39" i="41"/>
  <c r="AS39" i="41"/>
  <c r="AQ27" i="41"/>
  <c r="AW27" i="41"/>
  <c r="AZ27" i="41" s="1"/>
  <c r="L36" i="41"/>
  <c r="AV37" i="41"/>
  <c r="BB37" i="41" s="1"/>
  <c r="AD37" i="41"/>
  <c r="D28" i="40"/>
  <c r="M28" i="40"/>
  <c r="L27" i="40" l="1"/>
  <c r="AD39" i="41"/>
  <c r="AT16" i="41"/>
  <c r="AB16" i="41"/>
  <c r="L39" i="41"/>
  <c r="AT38" i="41"/>
  <c r="AZ38" i="41" s="1"/>
  <c r="AB38" i="41"/>
  <c r="AT29" i="41"/>
  <c r="AZ29" i="41" s="1"/>
  <c r="AB29" i="41"/>
  <c r="AT18" i="41"/>
  <c r="AZ18" i="41" s="1"/>
  <c r="AB18" i="41"/>
  <c r="AT37" i="41"/>
  <c r="AZ37" i="41" s="1"/>
  <c r="AB37" i="41"/>
  <c r="AQ39" i="41"/>
  <c r="AV39" i="41"/>
  <c r="AT36" i="41"/>
  <c r="AZ36" i="41" s="1"/>
  <c r="AB36" i="41"/>
  <c r="AW16" i="41"/>
  <c r="AW39" i="41" s="1"/>
  <c r="Y39" i="41"/>
  <c r="BB39" i="41"/>
  <c r="AT28" i="41"/>
  <c r="AZ28" i="41" s="1"/>
  <c r="AB28" i="41"/>
  <c r="L28" i="40"/>
  <c r="AT39" i="41" l="1"/>
  <c r="AB39" i="41"/>
  <c r="AZ16" i="41"/>
  <c r="AZ39" i="41" s="1"/>
  <c r="Z29" i="36" l="1"/>
  <c r="Z52" i="36" l="1"/>
  <c r="Z37" i="36"/>
  <c r="D49" i="36" l="1"/>
  <c r="E49" i="36"/>
  <c r="F49" i="36"/>
  <c r="I49" i="36"/>
  <c r="H49" i="36" s="1"/>
  <c r="C49" i="36"/>
  <c r="Y61" i="36" l="1"/>
  <c r="P61" i="36"/>
  <c r="O61" i="36"/>
  <c r="L61" i="36"/>
  <c r="J61" i="36"/>
  <c r="G61" i="36"/>
  <c r="D69" i="36"/>
  <c r="E29" i="36" l="1"/>
  <c r="D29" i="36"/>
  <c r="C29" i="36"/>
  <c r="E37" i="36"/>
  <c r="D37" i="36"/>
  <c r="AD37" i="36"/>
  <c r="AC37" i="36"/>
  <c r="AB37" i="36"/>
  <c r="AA37" i="36"/>
  <c r="U37" i="36"/>
  <c r="T37" i="36"/>
  <c r="R37" i="36"/>
  <c r="Q37" i="36"/>
  <c r="P37" i="36"/>
  <c r="O37" i="36"/>
  <c r="M37" i="36" s="1"/>
  <c r="L37" i="36"/>
  <c r="I37" i="36"/>
  <c r="F37" i="36"/>
  <c r="F52" i="36" s="1"/>
  <c r="C37" i="36"/>
  <c r="AD29" i="36"/>
  <c r="AD52" i="36" s="1"/>
  <c r="AC29" i="36"/>
  <c r="AB29" i="36"/>
  <c r="AA29" i="36"/>
  <c r="AA52" i="36" s="1"/>
  <c r="U29" i="36"/>
  <c r="U52" i="36" s="1"/>
  <c r="T29" i="36"/>
  <c r="S29" i="36"/>
  <c r="S52" i="36" s="1"/>
  <c r="R29" i="36"/>
  <c r="Q29" i="36"/>
  <c r="Q52" i="36" s="1"/>
  <c r="P29" i="36"/>
  <c r="P52" i="36" s="1"/>
  <c r="O29" i="36"/>
  <c r="L29" i="36"/>
  <c r="K29" i="36"/>
  <c r="K52" i="36" s="1"/>
  <c r="I29" i="36"/>
  <c r="I52" i="36" s="1"/>
  <c r="L52" i="36" l="1"/>
  <c r="R52" i="36"/>
  <c r="C52" i="36"/>
  <c r="M29" i="36"/>
  <c r="M52" i="36" s="1"/>
  <c r="O52" i="36"/>
  <c r="AB52" i="36"/>
  <c r="D52" i="36"/>
  <c r="T52" i="36"/>
  <c r="AC52" i="36"/>
  <c r="E52" i="36"/>
  <c r="H29" i="36"/>
  <c r="H52" i="36" s="1"/>
  <c r="J37" i="36"/>
  <c r="H37" i="36"/>
  <c r="Y37" i="36"/>
  <c r="Y29" i="36"/>
  <c r="Y52" i="36" s="1"/>
  <c r="L60" i="36"/>
  <c r="P60" i="36"/>
  <c r="D71" i="36"/>
  <c r="D72" i="36" s="1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8" i="36"/>
  <c r="B52" i="36" l="1"/>
  <c r="J29" i="36"/>
  <c r="J52" i="36" s="1"/>
  <c r="O57" i="36"/>
  <c r="O58" i="36" s="1"/>
  <c r="P57" i="36"/>
  <c r="O60" i="36"/>
  <c r="E71" i="36"/>
  <c r="L57" i="36"/>
  <c r="K57" i="36"/>
  <c r="G30" i="36"/>
  <c r="G37" i="36" l="1"/>
  <c r="C12" i="38" l="1"/>
  <c r="D12" i="38"/>
  <c r="E12" i="38"/>
  <c r="B12" i="38"/>
  <c r="B13" i="38" s="1"/>
  <c r="C15" i="38"/>
  <c r="E15" i="38"/>
  <c r="D15" i="38"/>
  <c r="B15" i="38"/>
  <c r="B61" i="36"/>
  <c r="B60" i="36" s="1"/>
  <c r="B57" i="36" l="1"/>
  <c r="B58" i="36" s="1"/>
  <c r="C12" i="39" l="1"/>
  <c r="G40" i="36" l="1"/>
  <c r="C13" i="38" l="1"/>
  <c r="D13" i="38"/>
  <c r="E13" i="38"/>
  <c r="L58" i="36" l="1"/>
  <c r="P58" i="36"/>
  <c r="K58" i="36"/>
  <c r="G18" i="36" l="1"/>
  <c r="G17" i="36"/>
  <c r="G16" i="36"/>
  <c r="G15" i="36"/>
  <c r="G14" i="36"/>
  <c r="G13" i="36"/>
  <c r="G12" i="36"/>
  <c r="G11" i="36"/>
  <c r="G10" i="36"/>
  <c r="G20" i="36"/>
  <c r="G21" i="36"/>
  <c r="G22" i="36"/>
  <c r="G23" i="36"/>
  <c r="G24" i="36"/>
  <c r="G25" i="36"/>
  <c r="G26" i="36"/>
  <c r="G27" i="36"/>
  <c r="G28" i="36"/>
  <c r="G29" i="36"/>
  <c r="G31" i="36"/>
  <c r="G32" i="36"/>
  <c r="G33" i="36"/>
  <c r="G34" i="36"/>
  <c r="G35" i="36"/>
  <c r="G36" i="36"/>
  <c r="G38" i="36"/>
  <c r="G39" i="36"/>
  <c r="G41" i="36"/>
  <c r="G42" i="36"/>
  <c r="G43" i="36"/>
  <c r="G44" i="36"/>
  <c r="G45" i="36"/>
  <c r="G46" i="36"/>
  <c r="G47" i="36"/>
  <c r="G48" i="36"/>
  <c r="G50" i="36"/>
  <c r="G51" i="36"/>
  <c r="G19" i="36"/>
  <c r="G49" i="36" l="1"/>
  <c r="G9" i="36"/>
  <c r="G60" i="36" l="1"/>
  <c r="E69" i="36"/>
  <c r="E72" i="36" s="1"/>
  <c r="J57" i="36"/>
  <c r="J60" i="36"/>
  <c r="G57" i="36" l="1"/>
  <c r="Y57" i="36" l="1"/>
  <c r="J58" i="36"/>
  <c r="Y60" i="36" l="1"/>
  <c r="G58" i="36"/>
  <c r="Y58" i="36"/>
</calcChain>
</file>

<file path=xl/sharedStrings.xml><?xml version="1.0" encoding="utf-8"?>
<sst xmlns="http://schemas.openxmlformats.org/spreadsheetml/2006/main" count="405" uniqueCount="266">
  <si>
    <t>посещения Всего</t>
  </si>
  <si>
    <t>федеральный норматив</t>
  </si>
  <si>
    <t>сложившийся норматив</t>
  </si>
  <si>
    <t>в том числе</t>
  </si>
  <si>
    <t>территориальная</t>
  </si>
  <si>
    <t>консультативная</t>
  </si>
  <si>
    <t>мобильная</t>
  </si>
  <si>
    <t>консультативно-диагностическое посещение</t>
  </si>
  <si>
    <t>Телемедицина</t>
  </si>
  <si>
    <t>КОНТРОЛЬ</t>
  </si>
  <si>
    <t>Территориальная</t>
  </si>
  <si>
    <t>Всего</t>
  </si>
  <si>
    <t>Обращения всего</t>
  </si>
  <si>
    <t>Обращения по поводу заболеваний</t>
  </si>
  <si>
    <t>Посещения с профилактической и иными целями</t>
  </si>
  <si>
    <t>из них - разовые посещения</t>
  </si>
  <si>
    <t xml:space="preserve"> всего</t>
  </si>
  <si>
    <t>в т.ч.</t>
  </si>
  <si>
    <t>нмп</t>
  </si>
  <si>
    <t>посещения</t>
  </si>
  <si>
    <t>в т.ч. стоматология</t>
  </si>
  <si>
    <t>консультативно-диагностическая</t>
  </si>
  <si>
    <t>Неотложная медицинская помощь</t>
  </si>
  <si>
    <t>ЦАОП</t>
  </si>
  <si>
    <t>Вид</t>
  </si>
  <si>
    <t>территориальные</t>
  </si>
  <si>
    <t>ИТОГО</t>
  </si>
  <si>
    <t>из них -профпосещения</t>
  </si>
  <si>
    <t>Диспансерное наблюдение</t>
  </si>
  <si>
    <t xml:space="preserve"> ДН  по онкологии</t>
  </si>
  <si>
    <t xml:space="preserve"> ДН  по сахарному диабету</t>
  </si>
  <si>
    <t xml:space="preserve"> ДН по болезням системы кровообращения</t>
  </si>
  <si>
    <t>динамика</t>
  </si>
  <si>
    <t>Профилактические мероприятия</t>
  </si>
  <si>
    <t>Итого
 ДД и ПМО</t>
  </si>
  <si>
    <t>Диспансеризация:
-взрослого населения 
-детей-сирот
-сирот усыновленных</t>
  </si>
  <si>
    <t>Проф. мед. осмотр:
-взрослого населения; 
-несовершеннолетних</t>
  </si>
  <si>
    <t>Наименование МО</t>
  </si>
  <si>
    <t>Прикрепленное население</t>
  </si>
  <si>
    <t xml:space="preserve"> стоматология</t>
  </si>
  <si>
    <t xml:space="preserve">
стоматология</t>
  </si>
  <si>
    <t>прочие</t>
  </si>
  <si>
    <t>Акушерство и гинекология</t>
  </si>
  <si>
    <t>Аллергология-иммунология</t>
  </si>
  <si>
    <t>Врач общей практики</t>
  </si>
  <si>
    <t>Гастроэнтерология</t>
  </si>
  <si>
    <t>Гематология</t>
  </si>
  <si>
    <t>Генетик</t>
  </si>
  <si>
    <t>Гериатрия</t>
  </si>
  <si>
    <t>Дерматология</t>
  </si>
  <si>
    <t>Диабетология</t>
  </si>
  <si>
    <t>Инфекционные болезни</t>
  </si>
  <si>
    <t>Кардиология</t>
  </si>
  <si>
    <t>Детская кардиология</t>
  </si>
  <si>
    <t>Колопроктология</t>
  </si>
  <si>
    <t>Неврология</t>
  </si>
  <si>
    <t>Нейрохирургия</t>
  </si>
  <si>
    <t>Нефрология</t>
  </si>
  <si>
    <t>Онкология</t>
  </si>
  <si>
    <t>Детская онкология</t>
  </si>
  <si>
    <t>Оториноларингология</t>
  </si>
  <si>
    <t>Сурдология-оториноларингология</t>
  </si>
  <si>
    <t>Офтальмология</t>
  </si>
  <si>
    <t>Педиатрия (общая), в т.ч.:</t>
  </si>
  <si>
    <t>педиатры</t>
  </si>
  <si>
    <t>участковые педиатры</t>
  </si>
  <si>
    <t>Пульмонология</t>
  </si>
  <si>
    <t>Ревматология</t>
  </si>
  <si>
    <t>Сердечно-сосудистая хирургия</t>
  </si>
  <si>
    <t>Стоматология</t>
  </si>
  <si>
    <t>Стоматология детская</t>
  </si>
  <si>
    <t>Терапия, в т.ч.:</t>
  </si>
  <si>
    <t>терапевты</t>
  </si>
  <si>
    <t>участковые терапевты</t>
  </si>
  <si>
    <t>Торакальная хирургия</t>
  </si>
  <si>
    <t>Травматология-ортопедия</t>
  </si>
  <si>
    <t>Урология</t>
  </si>
  <si>
    <t>Детская урология</t>
  </si>
  <si>
    <t>Хирургия</t>
  </si>
  <si>
    <t>Детская хирургия</t>
  </si>
  <si>
    <t>Челюстно-лицевая хирургия</t>
  </si>
  <si>
    <t>Эндокринология</t>
  </si>
  <si>
    <t>Детская эндокринология</t>
  </si>
  <si>
    <t>акушерка</t>
  </si>
  <si>
    <t>фельдшер</t>
  </si>
  <si>
    <t>Специальность</t>
  </si>
  <si>
    <t>для проведения диспансерного наблюдения работающих граждан</t>
  </si>
  <si>
    <t>для проведения диспансерного наблюдения детей, проживающих в организациях социального обслуживания (детских домах-интернатах), представляющих социальные услуги в стационарной форме</t>
  </si>
  <si>
    <t>№</t>
  </si>
  <si>
    <t>реабилитационные для больных с заболеваниями ОДА и периферической нервной системы</t>
  </si>
  <si>
    <t xml:space="preserve">реабилитационные для больных с заболеваниями центральной нервной системы </t>
  </si>
  <si>
    <t>кардиореабилитация</t>
  </si>
  <si>
    <t>после перенесенной  коронавирусной инфекции (COVID-19)</t>
  </si>
  <si>
    <t>Название профиля</t>
  </si>
  <si>
    <t>соматические</t>
  </si>
  <si>
    <t xml:space="preserve">Итого </t>
  </si>
  <si>
    <t>Комплексные посещения</t>
  </si>
  <si>
    <t>Профили отделений (коек)</t>
  </si>
  <si>
    <t>Для взрослого населения</t>
  </si>
  <si>
    <t>Для детского населения</t>
  </si>
  <si>
    <t>ВСЕГО</t>
  </si>
  <si>
    <t>средняя длительность пребывания больного в стационаре</t>
  </si>
  <si>
    <t>число дней работы койки в году</t>
  </si>
  <si>
    <t xml:space="preserve">количество </t>
  </si>
  <si>
    <t>коек</t>
  </si>
  <si>
    <t>койко-дней</t>
  </si>
  <si>
    <t xml:space="preserve"> случаев госпитализаций</t>
  </si>
  <si>
    <t>4(5/3)</t>
  </si>
  <si>
    <t>5 (6*2)</t>
  </si>
  <si>
    <t>9(10/8)</t>
  </si>
  <si>
    <t>10 (11*7)</t>
  </si>
  <si>
    <t>14 (4+9)</t>
  </si>
  <si>
    <t>15 (5+10)</t>
  </si>
  <si>
    <t>16 (6+11)</t>
  </si>
  <si>
    <t>Акушерское дело</t>
  </si>
  <si>
    <t>Аллергологические</t>
  </si>
  <si>
    <t>Гастроэнтерологические</t>
  </si>
  <si>
    <t>Гематологические</t>
  </si>
  <si>
    <t>Гериатрические</t>
  </si>
  <si>
    <t>Гинекологические</t>
  </si>
  <si>
    <t>Дерматологические</t>
  </si>
  <si>
    <t>Для беременных и рожениц</t>
  </si>
  <si>
    <t>Для новорожденных</t>
  </si>
  <si>
    <t>Инфекционные, всего</t>
  </si>
  <si>
    <t xml:space="preserve">    в т.ч. Инфекционные</t>
  </si>
  <si>
    <t xml:space="preserve">    в т.ч. Инфекционные (COVID-19)</t>
  </si>
  <si>
    <t>Кардиологические</t>
  </si>
  <si>
    <t>Кардиологические для больных с ОИМ</t>
  </si>
  <si>
    <t>Кардиохирургические</t>
  </si>
  <si>
    <t>Неврологические</t>
  </si>
  <si>
    <t>Неврологические для больных с ОНМК</t>
  </si>
  <si>
    <t>Нейрохирургические</t>
  </si>
  <si>
    <t xml:space="preserve">Нефрологические </t>
  </si>
  <si>
    <t>Онкологические</t>
  </si>
  <si>
    <t>Радиологические</t>
  </si>
  <si>
    <t>Ортопедические</t>
  </si>
  <si>
    <t>Оториноларингологические</t>
  </si>
  <si>
    <t>Офтальмологические</t>
  </si>
  <si>
    <t>Патологии беременности</t>
  </si>
  <si>
    <t>Патология новорожденных и недоношенных детей</t>
  </si>
  <si>
    <t>Педиатрические соматические</t>
  </si>
  <si>
    <t>Проктологические</t>
  </si>
  <si>
    <t>Пульмонологические</t>
  </si>
  <si>
    <t>Ревматологические</t>
  </si>
  <si>
    <t>Сосудистой хирургии</t>
  </si>
  <si>
    <t xml:space="preserve">Терапевтические </t>
  </si>
  <si>
    <t>Токсикологические</t>
  </si>
  <si>
    <t>Торакальной хирургии</t>
  </si>
  <si>
    <t>Травматологические</t>
  </si>
  <si>
    <t>Урологические</t>
  </si>
  <si>
    <t>Хирургические</t>
  </si>
  <si>
    <t>Хирургические (абдоминальные)</t>
  </si>
  <si>
    <t>Хирургические (комбустиология)</t>
  </si>
  <si>
    <t>Челюстно-лицевой хирургии</t>
  </si>
  <si>
    <t xml:space="preserve">Эндокринологические </t>
  </si>
  <si>
    <t>Реабилитационный для больных с заболеванием ЦНС и органов чувств</t>
  </si>
  <si>
    <t>Реабилитационный для больных с заболеванием опорно-двигательного аппарата и периферической нервной системы</t>
  </si>
  <si>
    <t>Реабилитационный соматический</t>
  </si>
  <si>
    <t>ВСЕГО:</t>
  </si>
  <si>
    <t>Профиль коек</t>
  </si>
  <si>
    <t>ДНЕВНОЙ СТАЦИОНАР ПРИ АМБУЛАТОРНО-ПОЛИКЛИНИЧЕСКОМ УЧРЕЖДЕНИИ (ПОДРАЗДЕЛЕНИИ)</t>
  </si>
  <si>
    <t>СТАЦИОНАР ДНЕВНОГО ПРЕБЫВАНИЯ ПРИ СТАЦИОНАРЕ</t>
  </si>
  <si>
    <t>ВСЕГО ПО ВСЕМ ТИПАМ ДНЕВНЫХ СТАЦИОНАРОВ</t>
  </si>
  <si>
    <t>ДЛЯ ВЗРОСЛОГО НАСЕЛЕНИЯ</t>
  </si>
  <si>
    <t>ДЛЯ ДЕТСКОГО НАСЕЛЕНИЯ</t>
  </si>
  <si>
    <t>среднегодовая занятость стационарозамещающих коек</t>
  </si>
  <si>
    <t>средняя длительность пребывания</t>
  </si>
  <si>
    <t>дневной стационар при поликлинике</t>
  </si>
  <si>
    <t>на дому</t>
  </si>
  <si>
    <t>всего</t>
  </si>
  <si>
    <t>количество мест</t>
  </si>
  <si>
    <t>количество госпитализаций</t>
  </si>
  <si>
    <t>количество пациенто-дней</t>
  </si>
  <si>
    <t>количество смен работы в день</t>
  </si>
  <si>
    <t xml:space="preserve">количество мест </t>
  </si>
  <si>
    <t>5 (7/2/4)</t>
  </si>
  <si>
    <t>7 (6*3)</t>
  </si>
  <si>
    <t>11 (10*3)</t>
  </si>
  <si>
    <t>12 (5+9)</t>
  </si>
  <si>
    <t>13 (6+10)</t>
  </si>
  <si>
    <t>14 (7+11)</t>
  </si>
  <si>
    <t>18 (20/15/17)</t>
  </si>
  <si>
    <t>20 (19*16)</t>
  </si>
  <si>
    <t>24 (23*16)</t>
  </si>
  <si>
    <t>25 (18+22)</t>
  </si>
  <si>
    <t>26 (19+23)</t>
  </si>
  <si>
    <t>27 (20+24)</t>
  </si>
  <si>
    <t>28 (12+25)</t>
  </si>
  <si>
    <t>29 (13+26)</t>
  </si>
  <si>
    <t>30 (14+27)</t>
  </si>
  <si>
    <t>Гинекологические для вспомогательных репродуктивных технологий (ЭКО)</t>
  </si>
  <si>
    <t>Инфекционные</t>
  </si>
  <si>
    <t>Нефррологические</t>
  </si>
  <si>
    <t>Сердечно - сосудистой хирургии</t>
  </si>
  <si>
    <t>Терапевтические</t>
  </si>
  <si>
    <t>Эндокринологические</t>
  </si>
  <si>
    <t>Реабилитационные для больных с заболеванием ЦНС и органов чувств</t>
  </si>
  <si>
    <t>Реабилитационные для больных с заболеванием опорно-двигательного аппарата и периферической нервной системы</t>
  </si>
  <si>
    <t>Реабилитационные соматический</t>
  </si>
  <si>
    <t>ОБЕСПЕЧЕННОСТЬ</t>
  </si>
  <si>
    <t>в т.ч. при поликлинике</t>
  </si>
  <si>
    <t>до 2 часов</t>
  </si>
  <si>
    <t>до 6 часов</t>
  </si>
  <si>
    <t>в т.ч. при стационаре</t>
  </si>
  <si>
    <t>Посещения иные всего (без проф.мероприятий)</t>
  </si>
  <si>
    <t>* объемы МП для средних медицинских работников, ведущих самостоятельный прием включают посещения с проф целями, в неотложной форме, обращения по заболеванию, оказанные в том числе в ФАП (с численностью 101-900, 901-1500,1501-2000) и должны быть погружены в территориальные объемы.</t>
  </si>
  <si>
    <r>
      <t>Средний медперсонал, ведущий самостоятельный прием, в т.ч.</t>
    </r>
    <r>
      <rPr>
        <b/>
        <sz val="12"/>
        <rFont val="Times New Roman"/>
        <family val="1"/>
        <charset val="204"/>
      </rPr>
      <t>*</t>
    </r>
  </si>
  <si>
    <t>ФАП (901-1500)</t>
  </si>
  <si>
    <t>ФАП (1501-2000)</t>
  </si>
  <si>
    <t>ФАП (101-900)</t>
  </si>
  <si>
    <t>Гнойные хирургические</t>
  </si>
  <si>
    <t>КТ</t>
  </si>
  <si>
    <t xml:space="preserve">МРТ </t>
  </si>
  <si>
    <t xml:space="preserve">УЗИ ССС </t>
  </si>
  <si>
    <t>Эндоскопия</t>
  </si>
  <si>
    <t>Патологоанатомическое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</si>
  <si>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ПЭТ - КТ</t>
  </si>
  <si>
    <t>в том числе ПЭТ-КТ с фтордезоксиглюкозой</t>
  </si>
  <si>
    <t>Жидкостная цитология</t>
  </si>
  <si>
    <t xml:space="preserve">Тестирование на выявление новой коронавирусной инфекции (COVID-19)
</t>
  </si>
  <si>
    <t>Сложившийся норматив</t>
  </si>
  <si>
    <t>Разница</t>
  </si>
  <si>
    <t>!!! Выделенные красным цветом ячейки обязательны к заполнению для МО, имеющих прикрепленное население</t>
  </si>
  <si>
    <t>!!! В случае превышения норматива предоставить обоснование</t>
  </si>
  <si>
    <r>
      <t>Численность обсуживаемого населения, застрахованного по ОМС (чел.)</t>
    </r>
    <r>
      <rPr>
        <b/>
        <sz val="14"/>
        <color theme="1"/>
        <rFont val="Arial"/>
        <family val="2"/>
        <charset val="204"/>
      </rPr>
      <t>*</t>
    </r>
  </si>
  <si>
    <t>Объем скорой медицинской помощи (вызовы)</t>
  </si>
  <si>
    <t>3=1*2</t>
  </si>
  <si>
    <t>из них с применением тромболизиса</t>
  </si>
  <si>
    <t>Норматив объема скорой медицинской помощи (вызов) по ОМС</t>
  </si>
  <si>
    <r>
      <t>Объемы предоставления медицинской помощи в амбулаторных условиях в рамках реализации территориальной программы ОМС, предлагаемые медицинской организацией на 2026 год</t>
    </r>
    <r>
      <rPr>
        <b/>
        <u/>
        <sz val="12"/>
        <color theme="1"/>
        <rFont val="Arial"/>
        <family val="2"/>
        <charset val="204"/>
      </rPr>
      <t xml:space="preserve">
</t>
    </r>
  </si>
  <si>
    <r>
      <t>Объемы  скорой медицинской помощи, оказанной вне медицинской организации в рамках реализации территориальной программы ОМС, предлагаемые медицинской организацией на 2026 год</t>
    </r>
    <r>
      <rPr>
        <b/>
        <u/>
        <sz val="12"/>
        <color theme="1"/>
        <rFont val="Arial"/>
        <family val="2"/>
        <charset val="204"/>
      </rPr>
      <t xml:space="preserve">
</t>
    </r>
  </si>
  <si>
    <t>Отдельные диагностические (лабораторные) исследования  (ДЛИ) на 2026 год</t>
  </si>
  <si>
    <t>Объемы медицинской помощи, оказанной в  условиях дневных стационаров всех типов, в рамках реализации территориальной программы ОМС по специальности, предлагаемые медицинской организацией
 на 2026 год</t>
  </si>
  <si>
    <t xml:space="preserve">Объемы медицинской помощи, оказываемой в условиях круглосуточного стационара в рамках реализации территориальной программы ОМС 
в разрезе профилей отделений (коек), предлагаемые медицинской организацией на 2026 год </t>
  </si>
  <si>
    <t>Медицинская реабилитация в  амбулаторных условиях на 2026 год</t>
  </si>
  <si>
    <r>
      <t>Объемы предоставления медицинской помощи в амбулаторных условиях в рамках реализации территориальной программы ОМС</t>
    </r>
    <r>
      <rPr>
        <sz val="12"/>
        <color theme="1"/>
        <rFont val="Arial"/>
        <family val="2"/>
        <charset val="204"/>
      </rPr>
      <t>, предлагаемые медицинской организацией на 2026 год</t>
    </r>
    <r>
      <rPr>
        <u/>
        <sz val="12"/>
        <color theme="1"/>
        <rFont val="Arial"/>
        <family val="2"/>
        <charset val="204"/>
      </rPr>
      <t xml:space="preserve">
</t>
    </r>
  </si>
  <si>
    <r>
      <rPr>
        <b/>
        <sz val="14"/>
        <color theme="1"/>
        <rFont val="Calibri"/>
        <family val="2"/>
        <charset val="204"/>
        <scheme val="minor"/>
      </rPr>
      <t xml:space="preserve">* </t>
    </r>
    <r>
      <rPr>
        <sz val="11"/>
        <color theme="1"/>
        <rFont val="Calibri"/>
        <family val="2"/>
        <charset val="204"/>
        <scheme val="minor"/>
      </rPr>
      <t>- по состоянию на 01.01.2025 года</t>
    </r>
  </si>
  <si>
    <t>I группа (уровень)</t>
  </si>
  <si>
    <t>III группа (уровень)</t>
  </si>
  <si>
    <t>II группа (уровень)</t>
  </si>
  <si>
    <t>Скорой медицинской помощи краткосрочного пребывания</t>
  </si>
  <si>
    <t>школа сахарного диабета (1 тип)</t>
  </si>
  <si>
    <t>школа сахарного диабета (2 тип)</t>
  </si>
  <si>
    <t xml:space="preserve"> норматив</t>
  </si>
  <si>
    <t>в том числе КПГ онкология</t>
  </si>
  <si>
    <t xml:space="preserve">    в т.ч. для лечения гепатита С</t>
  </si>
  <si>
    <t xml:space="preserve">       в том числе КПГ онкология</t>
  </si>
  <si>
    <t xml:space="preserve">посещения с профилактическими целями центров здоровья
</t>
  </si>
  <si>
    <t xml:space="preserve"> в т.ч. углубленная диспансеризация </t>
  </si>
  <si>
    <t xml:space="preserve"> мужчин</t>
  </si>
  <si>
    <t>женщин</t>
  </si>
  <si>
    <t>Диспансеризация для оценки репродуктивного здоровья женщин и мужчин Всего</t>
  </si>
  <si>
    <t>ГБУЗ АО "Ахтубинская РБ"</t>
  </si>
  <si>
    <t>ГБУЗ АО "ГП № 3"</t>
  </si>
  <si>
    <t>ГБУЗ АО "ОЦОЗ и МП"</t>
  </si>
  <si>
    <t>Итого</t>
  </si>
  <si>
    <t>ШколаХНИЗ</t>
  </si>
  <si>
    <t>Прикрепленное население, согласно утвержденной маршрутизации</t>
  </si>
  <si>
    <t>Врачи (средний мед.персонал)</t>
  </si>
  <si>
    <t>штатные должности</t>
  </si>
  <si>
    <t>занятые должности</t>
  </si>
  <si>
    <t>молекулярно-генетическое исследование с целью диагностики онкологических заболеваний</t>
  </si>
  <si>
    <t>ОФЭКТ/КТ</t>
  </si>
  <si>
    <t>ЗАПОЛНИТЬ</t>
  </si>
  <si>
    <t>Наименование МО____ЗАПОЛНИТЬ</t>
  </si>
  <si>
    <t>физические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</si>
</sst>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р_._-;\-* #,##0.00_р_._-;_-* &quot;-&quot;??_р_._-;_-@_-"/>
    <numFmt numFmtId="164" formatCode="_-* #,##0_р_._-;\-* #,##0_р_._-;_-* &quot;-&quot;??_р_._-;_-@_-"/>
    <numFmt numFmtId="165" formatCode="_-* #,##0.0000_р_._-;\-* #,##0.0000_р_._-;_-* &quot;-&quot;??_р_._-;_-@_-"/>
    <numFmt numFmtId="166" formatCode="0.000"/>
    <numFmt numFmtId="167" formatCode="_-* #,##0\ _₽_-;\-* #,##0\ _₽_-;_-* &quot;-&quot;??\ _₽_-;_-@_-"/>
    <numFmt numFmtId="168" formatCode="0.00000"/>
    <numFmt numFmtId="169" formatCode="#,##0.000000"/>
    <numFmt numFmtId="170" formatCode="0.000000"/>
    <numFmt numFmtId="171" formatCode="#,##0.000000_ ;\-#,##0.000000\ "/>
    <numFmt numFmtId="172" formatCode="#,##0.00000"/>
    <numFmt numFmtId="173" formatCode="#,##0.0000"/>
    <numFmt numFmtId="174" formatCode="0.0"/>
  </numFmts>
  <fonts count="4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sz val="13.5"/>
      <color theme="1"/>
      <name val="Times New Roman"/>
      <family val="1"/>
      <charset val="204"/>
    </font>
    <font>
      <u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4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2" xfId="1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64" fontId="1" fillId="5" borderId="2" xfId="1" applyNumberFormat="1" applyFont="1" applyFill="1" applyBorder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168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1" fillId="5" borderId="2" xfId="1" applyNumberFormat="1" applyFont="1" applyFill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0" fontId="1" fillId="6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vertical="center"/>
    </xf>
    <xf numFmtId="43" fontId="1" fillId="0" borderId="0" xfId="1" applyFont="1" applyFill="1" applyAlignment="1">
      <alignment vertical="center"/>
    </xf>
    <xf numFmtId="164" fontId="1" fillId="0" borderId="0" xfId="1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6" borderId="0" xfId="0" applyFont="1" applyFill="1" applyAlignment="1">
      <alignment horizontal="left" vertical="center"/>
    </xf>
    <xf numFmtId="167" fontId="6" fillId="2" borderId="2" xfId="0" applyNumberFormat="1" applyFont="1" applyFill="1" applyBorder="1" applyAlignment="1">
      <alignment vertical="center"/>
    </xf>
    <xf numFmtId="43" fontId="6" fillId="0" borderId="0" xfId="1" applyFont="1" applyFill="1" applyAlignment="1">
      <alignment vertical="center"/>
    </xf>
    <xf numFmtId="164" fontId="1" fillId="6" borderId="2" xfId="1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vertical="center"/>
    </xf>
    <xf numFmtId="171" fontId="1" fillId="0" borderId="2" xfId="0" applyNumberFormat="1" applyFont="1" applyFill="1" applyBorder="1" applyAlignment="1">
      <alignment horizontal="center" vertical="center"/>
    </xf>
    <xf numFmtId="170" fontId="1" fillId="0" borderId="2" xfId="0" applyNumberFormat="1" applyFont="1" applyFill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9" fontId="1" fillId="0" borderId="2" xfId="1" applyNumberFormat="1" applyFont="1" applyFill="1" applyBorder="1" applyAlignment="1">
      <alignment horizontal="center" vertical="center"/>
    </xf>
    <xf numFmtId="169" fontId="1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64" fontId="1" fillId="4" borderId="2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164" fontId="3" fillId="8" borderId="2" xfId="1" applyNumberFormat="1" applyFont="1" applyFill="1" applyBorder="1" applyAlignment="1">
      <alignment horizontal="center" vertical="center"/>
    </xf>
    <xf numFmtId="172" fontId="1" fillId="0" borderId="2" xfId="1" applyNumberFormat="1" applyFont="1" applyFill="1" applyBorder="1" applyAlignment="1">
      <alignment horizontal="center" vertical="center"/>
    </xf>
    <xf numFmtId="172" fontId="1" fillId="0" borderId="2" xfId="0" applyNumberFormat="1" applyFont="1" applyFill="1" applyBorder="1" applyAlignment="1">
      <alignment horizontal="center" vertical="center"/>
    </xf>
    <xf numFmtId="173" fontId="1" fillId="0" borderId="2" xfId="1" applyNumberFormat="1" applyFont="1" applyFill="1" applyBorder="1" applyAlignment="1">
      <alignment horizontal="center" vertical="center"/>
    </xf>
    <xf numFmtId="173" fontId="1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 applyProtection="1">
      <protection locked="0"/>
    </xf>
    <xf numFmtId="172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7" fontId="6" fillId="2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3" fontId="17" fillId="0" borderId="2" xfId="1" applyNumberFormat="1" applyFont="1" applyBorder="1" applyAlignment="1">
      <alignment horizontal="center" vertical="center" wrapText="1"/>
    </xf>
    <xf numFmtId="3" fontId="18" fillId="3" borderId="2" xfId="1" applyNumberFormat="1" applyFont="1" applyFill="1" applyBorder="1" applyAlignment="1">
      <alignment horizontal="center" vertical="center"/>
    </xf>
    <xf numFmtId="3" fontId="19" fillId="0" borderId="2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18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1" fillId="0" borderId="23" xfId="0" applyNumberFormat="1" applyFont="1" applyFill="1" applyBorder="1" applyAlignment="1" applyProtection="1">
      <alignment horizontal="center" vertical="center" wrapText="1"/>
    </xf>
    <xf numFmtId="0" fontId="21" fillId="0" borderId="25" xfId="0" applyNumberFormat="1" applyFont="1" applyFill="1" applyBorder="1" applyAlignment="1" applyProtection="1">
      <alignment horizontal="center" vertical="center" wrapText="1"/>
    </xf>
    <xf numFmtId="0" fontId="21" fillId="0" borderId="26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8" fillId="6" borderId="19" xfId="0" applyNumberFormat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8" fillId="6" borderId="19" xfId="0" applyFont="1" applyFill="1" applyBorder="1" applyAlignment="1" applyProtection="1">
      <alignment horizontal="left" vertical="center"/>
    </xf>
    <xf numFmtId="0" fontId="8" fillId="6" borderId="19" xfId="0" applyNumberFormat="1" applyFont="1" applyFill="1" applyBorder="1" applyAlignment="1" applyProtection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8" fillId="6" borderId="19" xfId="0" applyFont="1" applyFill="1" applyBorder="1" applyAlignment="1" applyProtection="1">
      <alignment horizontal="left" vertical="center" wrapText="1"/>
    </xf>
    <xf numFmtId="0" fontId="17" fillId="0" borderId="23" xfId="0" applyFont="1" applyBorder="1" applyAlignment="1" applyProtection="1">
      <alignment horizontal="center" vertical="center"/>
    </xf>
    <xf numFmtId="0" fontId="17" fillId="0" borderId="25" xfId="0" applyFont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23" fillId="0" borderId="0" xfId="0" applyFont="1"/>
    <xf numFmtId="0" fontId="2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Fill="1" applyBorder="1" applyAlignment="1" applyProtection="1">
      <protection locked="0"/>
    </xf>
    <xf numFmtId="0" fontId="24" fillId="0" borderId="0" xfId="0" applyFont="1" applyFill="1"/>
    <xf numFmtId="0" fontId="26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36" xfId="0" applyFont="1" applyFill="1" applyBorder="1" applyAlignment="1">
      <alignment textRotation="90" wrapText="1"/>
    </xf>
    <xf numFmtId="0" fontId="24" fillId="0" borderId="7" xfId="0" applyFont="1" applyFill="1" applyBorder="1" applyAlignment="1">
      <alignment textRotation="90" wrapText="1"/>
    </xf>
    <xf numFmtId="0" fontId="24" fillId="0" borderId="4" xfId="0" applyFont="1" applyFill="1" applyBorder="1" applyAlignment="1">
      <alignment textRotation="90" wrapText="1"/>
    </xf>
    <xf numFmtId="0" fontId="28" fillId="0" borderId="33" xfId="0" applyNumberFormat="1" applyFont="1" applyFill="1" applyBorder="1" applyAlignment="1" applyProtection="1">
      <alignment horizontal="center" vertical="center" wrapText="1"/>
    </xf>
    <xf numFmtId="0" fontId="28" fillId="0" borderId="42" xfId="0" applyNumberFormat="1" applyFont="1" applyFill="1" applyBorder="1" applyAlignment="1" applyProtection="1">
      <alignment horizontal="center" vertical="center" wrapText="1"/>
    </xf>
    <xf numFmtId="0" fontId="28" fillId="0" borderId="43" xfId="0" applyNumberFormat="1" applyFont="1" applyFill="1" applyBorder="1" applyAlignment="1" applyProtection="1">
      <alignment horizontal="center" vertical="center" wrapText="1"/>
    </xf>
    <xf numFmtId="0" fontId="28" fillId="7" borderId="44" xfId="0" applyNumberFormat="1" applyFont="1" applyFill="1" applyBorder="1" applyAlignment="1" applyProtection="1">
      <alignment horizontal="center" vertical="center" wrapText="1"/>
    </xf>
    <xf numFmtId="0" fontId="28" fillId="7" borderId="42" xfId="0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7" borderId="3" xfId="0" applyFont="1" applyFill="1" applyBorder="1" applyAlignment="1" applyProtection="1">
      <alignment horizontal="center" vertical="center"/>
    </xf>
    <xf numFmtId="0" fontId="31" fillId="7" borderId="31" xfId="0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7" borderId="2" xfId="0" applyFont="1" applyFill="1" applyBorder="1" applyAlignment="1" applyProtection="1">
      <alignment horizontal="center" vertical="center"/>
    </xf>
    <xf numFmtId="0" fontId="31" fillId="7" borderId="1" xfId="0" applyFont="1" applyFill="1" applyBorder="1" applyAlignment="1" applyProtection="1">
      <alignment horizontal="center" vertical="center"/>
    </xf>
    <xf numFmtId="0" fontId="31" fillId="7" borderId="20" xfId="0" applyFont="1" applyFill="1" applyBorder="1" applyAlignment="1" applyProtection="1">
      <alignment horizontal="center" vertical="center"/>
    </xf>
    <xf numFmtId="0" fontId="27" fillId="0" borderId="19" xfId="0" applyFont="1" applyFill="1" applyBorder="1" applyAlignment="1">
      <alignment vertical="center"/>
    </xf>
    <xf numFmtId="0" fontId="27" fillId="6" borderId="19" xfId="0" applyFont="1" applyFill="1" applyBorder="1" applyAlignment="1">
      <alignment wrapText="1"/>
    </xf>
    <xf numFmtId="0" fontId="31" fillId="7" borderId="36" xfId="0" applyFont="1" applyFill="1" applyBorder="1" applyAlignment="1" applyProtection="1">
      <alignment horizontal="center"/>
    </xf>
    <xf numFmtId="0" fontId="31" fillId="7" borderId="7" xfId="0" applyFont="1" applyFill="1" applyBorder="1" applyAlignment="1" applyProtection="1">
      <alignment horizontal="center"/>
    </xf>
    <xf numFmtId="0" fontId="27" fillId="6" borderId="19" xfId="0" applyFont="1" applyFill="1" applyBorder="1" applyAlignment="1"/>
    <xf numFmtId="0" fontId="32" fillId="0" borderId="23" xfId="0" applyFont="1" applyBorder="1" applyAlignment="1">
      <alignment horizontal="center" vertical="center"/>
    </xf>
    <xf numFmtId="174" fontId="32" fillId="7" borderId="25" xfId="0" applyNumberFormat="1" applyFont="1" applyFill="1" applyBorder="1" applyAlignment="1" applyProtection="1">
      <alignment horizontal="center" vertical="center"/>
    </xf>
    <xf numFmtId="1" fontId="32" fillId="7" borderId="27" xfId="0" applyNumberFormat="1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7" fillId="6" borderId="0" xfId="0" applyFont="1" applyFill="1" applyBorder="1" applyAlignment="1"/>
    <xf numFmtId="0" fontId="23" fillId="0" borderId="0" xfId="0" applyFont="1" applyBorder="1"/>
    <xf numFmtId="0" fontId="27" fillId="0" borderId="0" xfId="0" applyFont="1" applyBorder="1"/>
    <xf numFmtId="0" fontId="24" fillId="0" borderId="0" xfId="0" applyFont="1" applyBorder="1"/>
    <xf numFmtId="0" fontId="0" fillId="0" borderId="0" xfId="0" applyBorder="1"/>
    <xf numFmtId="0" fontId="27" fillId="6" borderId="0" xfId="0" applyNumberFormat="1" applyFont="1" applyFill="1" applyBorder="1" applyAlignment="1" applyProtection="1">
      <alignment horizontal="left" vertical="top" wrapText="1"/>
    </xf>
    <xf numFmtId="0" fontId="27" fillId="6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left" vertical="top"/>
    </xf>
    <xf numFmtId="0" fontId="27" fillId="0" borderId="0" xfId="0" applyFont="1" applyFill="1" applyBorder="1" applyAlignment="1"/>
    <xf numFmtId="0" fontId="16" fillId="0" borderId="0" xfId="0" applyFont="1" applyBorder="1" applyAlignment="1">
      <alignment wrapText="1"/>
    </xf>
    <xf numFmtId="0" fontId="1" fillId="0" borderId="2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3" fontId="1" fillId="0" borderId="0" xfId="0" applyNumberFormat="1" applyFont="1" applyFill="1" applyBorder="1" applyAlignment="1">
      <alignment horizontal="center" vertical="center"/>
    </xf>
    <xf numFmtId="3" fontId="1" fillId="6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67" fontId="6" fillId="2" borderId="0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right" vertical="center"/>
    </xf>
    <xf numFmtId="3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169" fontId="1" fillId="10" borderId="2" xfId="1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 applyProtection="1">
      <alignment horizontal="center"/>
      <protection locked="0"/>
    </xf>
    <xf numFmtId="0" fontId="3" fillId="6" borderId="1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164" fontId="1" fillId="6" borderId="2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7" xfId="0" applyFont="1" applyFill="1" applyBorder="1" applyAlignment="1">
      <alignment horizontal="center" textRotation="90" wrapText="1"/>
    </xf>
    <xf numFmtId="0" fontId="27" fillId="6" borderId="28" xfId="0" applyFont="1" applyFill="1" applyBorder="1" applyAlignment="1">
      <alignment vertical="center"/>
    </xf>
    <xf numFmtId="0" fontId="27" fillId="6" borderId="19" xfId="0" applyFont="1" applyFill="1" applyBorder="1" applyAlignment="1">
      <alignment vertical="center"/>
    </xf>
    <xf numFmtId="0" fontId="27" fillId="6" borderId="19" xfId="0" applyFont="1" applyFill="1" applyBorder="1" applyAlignment="1">
      <alignment horizontal="justify" vertical="center"/>
    </xf>
    <xf numFmtId="0" fontId="3" fillId="9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 wrapText="1"/>
    </xf>
    <xf numFmtId="167" fontId="6" fillId="6" borderId="0" xfId="0" applyNumberFormat="1" applyFont="1" applyFill="1" applyBorder="1" applyAlignment="1">
      <alignment horizontal="center" vertical="center"/>
    </xf>
    <xf numFmtId="169" fontId="1" fillId="6" borderId="2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/>
    </xf>
    <xf numFmtId="169" fontId="1" fillId="6" borderId="0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169" fontId="1" fillId="6" borderId="0" xfId="0" applyNumberFormat="1" applyFont="1" applyFill="1" applyAlignment="1">
      <alignment horizontal="center" vertical="center"/>
    </xf>
    <xf numFmtId="167" fontId="6" fillId="6" borderId="2" xfId="0" applyNumberFormat="1" applyFont="1" applyFill="1" applyBorder="1" applyAlignment="1">
      <alignment horizontal="center" vertical="center"/>
    </xf>
    <xf numFmtId="167" fontId="5" fillId="6" borderId="2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11" borderId="0" xfId="0" applyFont="1" applyFill="1" applyAlignment="1">
      <alignment horizontal="left" vertical="center" wrapText="1"/>
    </xf>
    <xf numFmtId="169" fontId="1" fillId="6" borderId="2" xfId="1" applyNumberFormat="1" applyFont="1" applyFill="1" applyBorder="1" applyAlignment="1">
      <alignment horizontal="center" vertical="center"/>
    </xf>
    <xf numFmtId="0" fontId="8" fillId="6" borderId="28" xfId="0" applyNumberFormat="1" applyFont="1" applyFill="1" applyBorder="1" applyAlignment="1" applyProtection="1">
      <alignment horizontal="left" vertical="center" wrapText="1"/>
    </xf>
    <xf numFmtId="0" fontId="16" fillId="9" borderId="0" xfId="0" applyFont="1" applyFill="1" applyAlignment="1">
      <alignment vertical="center" wrapText="1"/>
    </xf>
    <xf numFmtId="0" fontId="16" fillId="9" borderId="0" xfId="0" applyFont="1" applyFill="1" applyBorder="1" applyAlignment="1">
      <alignment wrapText="1"/>
    </xf>
    <xf numFmtId="0" fontId="3" fillId="9" borderId="2" xfId="0" applyFont="1" applyFill="1" applyBorder="1" applyAlignment="1">
      <alignment vertical="center"/>
    </xf>
    <xf numFmtId="0" fontId="13" fillId="9" borderId="2" xfId="0" applyFont="1" applyFill="1" applyBorder="1" applyAlignment="1" applyProtection="1">
      <protection locked="0"/>
    </xf>
    <xf numFmtId="0" fontId="13" fillId="9" borderId="0" xfId="0" applyFont="1" applyFill="1" applyBorder="1" applyAlignment="1" applyProtection="1">
      <protection locked="0"/>
    </xf>
    <xf numFmtId="0" fontId="16" fillId="6" borderId="3" xfId="0" applyFont="1" applyFill="1" applyBorder="1" applyAlignment="1" applyProtection="1">
      <alignment horizontal="center" vertical="center"/>
    </xf>
    <xf numFmtId="3" fontId="19" fillId="6" borderId="30" xfId="0" applyNumberFormat="1" applyFont="1" applyFill="1" applyBorder="1" applyAlignment="1" applyProtection="1">
      <alignment horizontal="center" vertical="center"/>
    </xf>
    <xf numFmtId="0" fontId="16" fillId="6" borderId="2" xfId="0" applyFont="1" applyFill="1" applyBorder="1" applyAlignment="1" applyProtection="1">
      <alignment horizontal="center" vertical="center"/>
    </xf>
    <xf numFmtId="3" fontId="19" fillId="6" borderId="21" xfId="0" applyNumberFormat="1" applyFont="1" applyFill="1" applyBorder="1" applyAlignment="1" applyProtection="1">
      <alignment horizontal="center" vertical="center"/>
    </xf>
    <xf numFmtId="3" fontId="16" fillId="6" borderId="30" xfId="0" applyNumberFormat="1" applyFont="1" applyFill="1" applyBorder="1" applyAlignment="1" applyProtection="1">
      <alignment horizontal="center" vertical="center"/>
    </xf>
    <xf numFmtId="3" fontId="16" fillId="6" borderId="2" xfId="0" applyNumberFormat="1" applyFont="1" applyFill="1" applyBorder="1" applyAlignment="1" applyProtection="1">
      <alignment horizontal="center" vertical="center"/>
    </xf>
    <xf numFmtId="0" fontId="17" fillId="6" borderId="25" xfId="0" applyFont="1" applyFill="1" applyBorder="1" applyAlignment="1" applyProtection="1">
      <alignment horizontal="center" vertical="center"/>
    </xf>
    <xf numFmtId="3" fontId="17" fillId="6" borderId="26" xfId="0" applyNumberFormat="1" applyFont="1" applyFill="1" applyBorder="1" applyAlignment="1" applyProtection="1">
      <alignment horizontal="center" vertical="center"/>
    </xf>
    <xf numFmtId="0" fontId="21" fillId="6" borderId="25" xfId="0" applyNumberFormat="1" applyFont="1" applyFill="1" applyBorder="1" applyAlignment="1" applyProtection="1">
      <alignment horizontal="center" vertical="center" wrapText="1"/>
    </xf>
    <xf numFmtId="0" fontId="21" fillId="6" borderId="26" xfId="0" applyNumberFormat="1" applyFont="1" applyFill="1" applyBorder="1" applyAlignment="1" applyProtection="1">
      <alignment horizontal="center" vertical="center" wrapText="1"/>
    </xf>
    <xf numFmtId="3" fontId="16" fillId="6" borderId="21" xfId="0" applyNumberFormat="1" applyFont="1" applyFill="1" applyBorder="1" applyAlignment="1" applyProtection="1">
      <alignment horizontal="center" vertical="center"/>
    </xf>
    <xf numFmtId="0" fontId="27" fillId="6" borderId="3" xfId="0" applyFont="1" applyFill="1" applyBorder="1" applyAlignment="1" applyProtection="1">
      <alignment horizontal="center" vertical="center"/>
      <protection locked="0"/>
    </xf>
    <xf numFmtId="0" fontId="27" fillId="6" borderId="3" xfId="0" applyFont="1" applyFill="1" applyBorder="1" applyAlignment="1" applyProtection="1">
      <alignment horizontal="center" vertical="center"/>
    </xf>
    <xf numFmtId="3" fontId="27" fillId="6" borderId="3" xfId="0" applyNumberFormat="1" applyFont="1" applyFill="1" applyBorder="1" applyAlignment="1" applyProtection="1">
      <alignment horizontal="center" vertical="center"/>
    </xf>
    <xf numFmtId="0" fontId="31" fillId="6" borderId="3" xfId="0" applyFont="1" applyFill="1" applyBorder="1" applyAlignment="1" applyProtection="1">
      <alignment horizontal="center" vertical="center"/>
      <protection locked="0"/>
    </xf>
    <xf numFmtId="0" fontId="27" fillId="6" borderId="2" xfId="0" applyFont="1" applyFill="1" applyBorder="1" applyAlignment="1" applyProtection="1">
      <alignment horizontal="center" vertical="center"/>
      <protection locked="0"/>
    </xf>
    <xf numFmtId="0" fontId="27" fillId="6" borderId="2" xfId="0" applyFont="1" applyFill="1" applyBorder="1" applyAlignment="1" applyProtection="1">
      <alignment horizontal="center"/>
      <protection locked="0"/>
    </xf>
    <xf numFmtId="0" fontId="27" fillId="6" borderId="3" xfId="0" applyFont="1" applyFill="1" applyBorder="1" applyAlignment="1" applyProtection="1">
      <alignment horizontal="center"/>
    </xf>
    <xf numFmtId="3" fontId="27" fillId="6" borderId="3" xfId="0" applyNumberFormat="1" applyFont="1" applyFill="1" applyBorder="1" applyAlignment="1" applyProtection="1">
      <alignment horizontal="center"/>
    </xf>
    <xf numFmtId="0" fontId="31" fillId="6" borderId="3" xfId="0" applyFont="1" applyFill="1" applyBorder="1" applyAlignment="1" applyProtection="1">
      <alignment horizontal="center"/>
      <protection locked="0"/>
    </xf>
    <xf numFmtId="0" fontId="32" fillId="6" borderId="25" xfId="0" applyFont="1" applyFill="1" applyBorder="1" applyAlignment="1" applyProtection="1">
      <alignment horizontal="center" vertical="center"/>
    </xf>
    <xf numFmtId="0" fontId="32" fillId="6" borderId="25" xfId="0" applyFont="1" applyFill="1" applyBorder="1" applyAlignment="1" applyProtection="1">
      <alignment horizontal="center" vertical="center"/>
      <protection locked="0"/>
    </xf>
    <xf numFmtId="0" fontId="27" fillId="6" borderId="30" xfId="0" applyFont="1" applyFill="1" applyBorder="1" applyAlignment="1" applyProtection="1">
      <alignment horizontal="center" vertical="center"/>
    </xf>
    <xf numFmtId="0" fontId="27" fillId="6" borderId="2" xfId="0" applyFont="1" applyFill="1" applyBorder="1" applyAlignment="1" applyProtection="1">
      <alignment horizontal="center" vertical="center"/>
    </xf>
    <xf numFmtId="0" fontId="27" fillId="6" borderId="21" xfId="0" applyFont="1" applyFill="1" applyBorder="1" applyAlignment="1" applyProtection="1">
      <alignment horizontal="center" vertical="center"/>
    </xf>
    <xf numFmtId="0" fontId="31" fillId="6" borderId="3" xfId="0" applyFont="1" applyFill="1" applyBorder="1" applyAlignment="1" applyProtection="1">
      <alignment horizontal="center" vertical="center"/>
    </xf>
    <xf numFmtId="0" fontId="27" fillId="6" borderId="2" xfId="0" applyFont="1" applyFill="1" applyBorder="1" applyAlignment="1" applyProtection="1">
      <alignment horizontal="center"/>
    </xf>
    <xf numFmtId="0" fontId="27" fillId="6" borderId="21" xfId="0" applyFont="1" applyFill="1" applyBorder="1" applyAlignment="1" applyProtection="1">
      <alignment horizontal="center"/>
    </xf>
    <xf numFmtId="0" fontId="32" fillId="6" borderId="26" xfId="0" applyFont="1" applyFill="1" applyBorder="1" applyAlignment="1" applyProtection="1">
      <alignment horizontal="center" vertical="center"/>
    </xf>
    <xf numFmtId="0" fontId="27" fillId="6" borderId="7" xfId="0" applyFont="1" applyFill="1" applyBorder="1" applyAlignment="1" applyProtection="1">
      <alignment horizontal="center"/>
      <protection locked="0"/>
    </xf>
    <xf numFmtId="0" fontId="27" fillId="6" borderId="12" xfId="0" applyFont="1" applyFill="1" applyBorder="1" applyAlignment="1" applyProtection="1">
      <alignment horizontal="center" vertical="center"/>
    </xf>
    <xf numFmtId="0" fontId="27" fillId="6" borderId="5" xfId="0" applyFont="1" applyFill="1" applyBorder="1" applyAlignment="1" applyProtection="1">
      <alignment horizontal="center" vertical="center"/>
    </xf>
    <xf numFmtId="0" fontId="27" fillId="6" borderId="3" xfId="0" applyFont="1" applyFill="1" applyBorder="1" applyAlignment="1" applyProtection="1">
      <alignment horizontal="center"/>
      <protection locked="0"/>
    </xf>
    <xf numFmtId="0" fontId="27" fillId="6" borderId="5" xfId="0" applyFont="1" applyFill="1" applyBorder="1" applyAlignment="1" applyProtection="1">
      <alignment horizontal="center"/>
    </xf>
    <xf numFmtId="0" fontId="24" fillId="6" borderId="7" xfId="0" applyFont="1" applyFill="1" applyBorder="1" applyAlignment="1">
      <alignment textRotation="90" wrapText="1"/>
    </xf>
    <xf numFmtId="0" fontId="36" fillId="0" borderId="0" xfId="0" applyFont="1" applyAlignment="1"/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 wrapText="1"/>
    </xf>
    <xf numFmtId="0" fontId="36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36" fillId="0" borderId="0" xfId="0" applyFont="1"/>
    <xf numFmtId="0" fontId="37" fillId="0" borderId="0" xfId="0" applyFont="1" applyFill="1" applyBorder="1" applyAlignment="1" applyProtection="1">
      <protection locked="0"/>
    </xf>
    <xf numFmtId="0" fontId="0" fillId="0" borderId="0" xfId="0" applyProtection="1"/>
    <xf numFmtId="0" fontId="23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9" fontId="0" fillId="0" borderId="2" xfId="1" applyNumberFormat="1" applyFont="1" applyBorder="1" applyAlignment="1" applyProtection="1">
      <alignment horizontal="center" vertical="center"/>
    </xf>
    <xf numFmtId="0" fontId="13" fillId="9" borderId="10" xfId="0" applyFont="1" applyFill="1" applyBorder="1" applyAlignment="1" applyProtection="1"/>
    <xf numFmtId="0" fontId="23" fillId="0" borderId="2" xfId="0" applyFont="1" applyBorder="1" applyAlignment="1" applyProtection="1">
      <alignment wrapText="1"/>
    </xf>
    <xf numFmtId="0" fontId="23" fillId="0" borderId="2" xfId="0" applyFont="1" applyBorder="1" applyAlignment="1" applyProtection="1">
      <alignment vertical="center" wrapText="1"/>
    </xf>
    <xf numFmtId="3" fontId="16" fillId="0" borderId="2" xfId="0" applyNumberFormat="1" applyFont="1" applyBorder="1" applyAlignment="1" applyProtection="1">
      <alignment horizontal="center" vertical="center"/>
    </xf>
    <xf numFmtId="3" fontId="16" fillId="0" borderId="1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4" fontId="31" fillId="7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3" fillId="6" borderId="2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vertical="center" wrapText="1"/>
    </xf>
    <xf numFmtId="169" fontId="1" fillId="9" borderId="2" xfId="1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vertical="center" wrapText="1"/>
    </xf>
    <xf numFmtId="0" fontId="8" fillId="6" borderId="19" xfId="0" applyNumberFormat="1" applyFont="1" applyFill="1" applyBorder="1" applyAlignment="1" applyProtection="1">
      <alignment vertical="center"/>
    </xf>
    <xf numFmtId="0" fontId="27" fillId="6" borderId="19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4" fontId="16" fillId="6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vertical="center" wrapText="1"/>
    </xf>
    <xf numFmtId="0" fontId="20" fillId="6" borderId="0" xfId="0" applyFont="1" applyFill="1" applyAlignment="1">
      <alignment horizontal="center" vertical="center"/>
    </xf>
    <xf numFmtId="1" fontId="21" fillId="6" borderId="24" xfId="0" applyNumberFormat="1" applyFont="1" applyFill="1" applyBorder="1" applyAlignment="1" applyProtection="1">
      <alignment horizontal="center" vertical="center" wrapText="1"/>
    </xf>
    <xf numFmtId="174" fontId="8" fillId="6" borderId="29" xfId="0" applyNumberFormat="1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174" fontId="8" fillId="6" borderId="20" xfId="0" applyNumberFormat="1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 vertical="center"/>
    </xf>
    <xf numFmtId="1" fontId="8" fillId="6" borderId="2" xfId="0" applyNumberFormat="1" applyFont="1" applyFill="1" applyBorder="1" applyAlignment="1" applyProtection="1">
      <alignment horizontal="center" vertical="center"/>
    </xf>
    <xf numFmtId="174" fontId="9" fillId="6" borderId="24" xfId="0" applyNumberFormat="1" applyFont="1" applyFill="1" applyBorder="1" applyAlignment="1" applyProtection="1">
      <alignment horizontal="center" vertical="center"/>
    </xf>
    <xf numFmtId="0" fontId="9" fillId="6" borderId="25" xfId="0" applyFont="1" applyFill="1" applyBorder="1" applyAlignment="1" applyProtection="1">
      <alignment horizontal="center" vertical="center"/>
    </xf>
    <xf numFmtId="0" fontId="21" fillId="6" borderId="24" xfId="0" applyNumberFormat="1" applyFont="1" applyFill="1" applyBorder="1" applyAlignment="1" applyProtection="1">
      <alignment horizontal="center" vertical="center" wrapText="1"/>
    </xf>
    <xf numFmtId="1" fontId="16" fillId="6" borderId="3" xfId="0" applyNumberFormat="1" applyFont="1" applyFill="1" applyBorder="1" applyAlignment="1" applyProtection="1">
      <alignment horizontal="center" vertical="center"/>
    </xf>
    <xf numFmtId="1" fontId="16" fillId="6" borderId="2" xfId="0" applyNumberFormat="1" applyFont="1" applyFill="1" applyBorder="1" applyAlignment="1" applyProtection="1">
      <alignment horizontal="center" vertical="center"/>
    </xf>
    <xf numFmtId="174" fontId="17" fillId="6" borderId="20" xfId="0" applyNumberFormat="1" applyFont="1" applyFill="1" applyBorder="1" applyAlignment="1" applyProtection="1">
      <alignment horizontal="center" vertical="center"/>
    </xf>
    <xf numFmtId="174" fontId="16" fillId="6" borderId="20" xfId="0" applyNumberFormat="1" applyFont="1" applyFill="1" applyBorder="1" applyAlignment="1" applyProtection="1">
      <alignment horizontal="center" vertical="center"/>
    </xf>
    <xf numFmtId="174" fontId="9" fillId="6" borderId="27" xfId="0" applyNumberFormat="1" applyFont="1" applyFill="1" applyBorder="1" applyAlignment="1" applyProtection="1">
      <alignment horizontal="center" vertical="center"/>
    </xf>
    <xf numFmtId="0" fontId="23" fillId="6" borderId="0" xfId="0" applyFont="1" applyFill="1"/>
    <xf numFmtId="0" fontId="16" fillId="6" borderId="0" xfId="0" applyFont="1" applyFill="1"/>
    <xf numFmtId="0" fontId="28" fillId="6" borderId="42" xfId="0" applyNumberFormat="1" applyFont="1" applyFill="1" applyBorder="1" applyAlignment="1" applyProtection="1">
      <alignment horizontal="center" vertical="center" wrapText="1"/>
    </xf>
    <xf numFmtId="0" fontId="31" fillId="6" borderId="2" xfId="0" applyFont="1" applyFill="1" applyBorder="1" applyAlignment="1" applyProtection="1">
      <alignment horizontal="center" vertical="center"/>
    </xf>
    <xf numFmtId="0" fontId="31" fillId="6" borderId="20" xfId="0" applyFont="1" applyFill="1" applyBorder="1" applyAlignment="1" applyProtection="1">
      <alignment horizontal="center" vertical="center"/>
    </xf>
    <xf numFmtId="174" fontId="31" fillId="6" borderId="2" xfId="0" applyNumberFormat="1" applyFont="1" applyFill="1" applyBorder="1" applyAlignment="1" applyProtection="1">
      <alignment horizontal="center" vertical="center"/>
    </xf>
    <xf numFmtId="0" fontId="31" fillId="6" borderId="7" xfId="0" applyFont="1" applyFill="1" applyBorder="1" applyAlignment="1" applyProtection="1">
      <alignment horizontal="center"/>
    </xf>
    <xf numFmtId="1" fontId="32" fillId="6" borderId="25" xfId="0" applyNumberFormat="1" applyFont="1" applyFill="1" applyBorder="1" applyAlignment="1" applyProtection="1">
      <alignment horizontal="center" vertical="center"/>
    </xf>
    <xf numFmtId="174" fontId="32" fillId="6" borderId="25" xfId="0" applyNumberFormat="1" applyFont="1" applyFill="1" applyBorder="1" applyAlignment="1" applyProtection="1">
      <alignment horizontal="center" vertical="center"/>
    </xf>
    <xf numFmtId="0" fontId="24" fillId="6" borderId="0" xfId="0" applyFont="1" applyFill="1" applyBorder="1"/>
    <xf numFmtId="0" fontId="24" fillId="6" borderId="0" xfId="0" applyFont="1" applyFill="1"/>
    <xf numFmtId="0" fontId="0" fillId="6" borderId="0" xfId="0" applyFill="1"/>
    <xf numFmtId="0" fontId="16" fillId="6" borderId="0" xfId="0" applyFont="1" applyFill="1" applyBorder="1" applyAlignment="1">
      <alignment wrapText="1"/>
    </xf>
    <xf numFmtId="0" fontId="14" fillId="6" borderId="0" xfId="0" applyFont="1" applyFill="1" applyAlignment="1">
      <alignment horizontal="left"/>
    </xf>
    <xf numFmtId="0" fontId="28" fillId="6" borderId="41" xfId="0" applyNumberFormat="1" applyFont="1" applyFill="1" applyBorder="1" applyAlignment="1" applyProtection="1">
      <alignment horizontal="center" vertical="center" wrapText="1"/>
    </xf>
    <xf numFmtId="0" fontId="31" fillId="6" borderId="29" xfId="0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/>
    </xf>
    <xf numFmtId="0" fontId="31" fillId="6" borderId="20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174" fontId="31" fillId="6" borderId="2" xfId="0" applyNumberFormat="1" applyFont="1" applyFill="1" applyBorder="1" applyAlignment="1">
      <alignment horizontal="center" vertical="center"/>
    </xf>
    <xf numFmtId="0" fontId="31" fillId="6" borderId="32" xfId="0" applyFont="1" applyFill="1" applyBorder="1" applyAlignment="1">
      <alignment horizontal="center"/>
    </xf>
    <xf numFmtId="0" fontId="31" fillId="6" borderId="7" xfId="0" applyFont="1" applyFill="1" applyBorder="1" applyAlignment="1">
      <alignment horizontal="center"/>
    </xf>
    <xf numFmtId="1" fontId="32" fillId="6" borderId="24" xfId="0" applyNumberFormat="1" applyFont="1" applyFill="1" applyBorder="1" applyAlignment="1">
      <alignment horizontal="center" vertical="center"/>
    </xf>
    <xf numFmtId="174" fontId="32" fillId="6" borderId="25" xfId="0" applyNumberFormat="1" applyFont="1" applyFill="1" applyBorder="1" applyAlignment="1">
      <alignment horizontal="center" vertical="center"/>
    </xf>
    <xf numFmtId="0" fontId="34" fillId="6" borderId="0" xfId="0" applyFont="1" applyFill="1" applyBorder="1"/>
    <xf numFmtId="0" fontId="23" fillId="6" borderId="0" xfId="0" applyFont="1" applyFill="1" applyBorder="1"/>
    <xf numFmtId="0" fontId="31" fillId="6" borderId="2" xfId="0" applyFont="1" applyFill="1" applyBorder="1" applyAlignment="1" applyProtection="1">
      <alignment horizontal="center"/>
    </xf>
    <xf numFmtId="2" fontId="1" fillId="6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protection locked="0"/>
    </xf>
    <xf numFmtId="0" fontId="1" fillId="6" borderId="3" xfId="0" applyFont="1" applyFill="1" applyBorder="1" applyAlignment="1">
      <alignment horizontal="left" vertical="center" wrapText="1"/>
    </xf>
    <xf numFmtId="0" fontId="21" fillId="0" borderId="45" xfId="0" applyNumberFormat="1" applyFont="1" applyFill="1" applyBorder="1" applyAlignment="1" applyProtection="1">
      <alignment horizontal="center" vertical="center" wrapText="1"/>
    </xf>
    <xf numFmtId="3" fontId="16" fillId="0" borderId="12" xfId="0" applyNumberFormat="1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3" fontId="16" fillId="0" borderId="5" xfId="0" applyNumberFormat="1" applyFont="1" applyBorder="1" applyAlignment="1" applyProtection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3" fontId="17" fillId="0" borderId="45" xfId="0" applyNumberFormat="1" applyFont="1" applyBorder="1" applyAlignment="1" applyProtection="1">
      <alignment horizontal="center" vertical="center"/>
    </xf>
    <xf numFmtId="0" fontId="28" fillId="0" borderId="46" xfId="0" applyNumberFormat="1" applyFont="1" applyFill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/>
    </xf>
    <xf numFmtId="0" fontId="32" fillId="0" borderId="45" xfId="0" applyFont="1" applyBorder="1" applyAlignment="1" applyProtection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/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0" xfId="0" applyFont="1" applyBorder="1"/>
    <xf numFmtId="0" fontId="24" fillId="0" borderId="21" xfId="0" applyFont="1" applyBorder="1"/>
    <xf numFmtId="0" fontId="32" fillId="0" borderId="24" xfId="0" applyFont="1" applyBorder="1" applyAlignment="1" applyProtection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169" fontId="1" fillId="6" borderId="5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left" vertical="center" wrapText="1"/>
    </xf>
    <xf numFmtId="0" fontId="0" fillId="9" borderId="2" xfId="0" applyFill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9" fillId="9" borderId="2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13" fillId="6" borderId="2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9" fillId="6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3" fillId="9" borderId="0" xfId="0" applyFont="1" applyFill="1" applyBorder="1" applyAlignment="1" applyProtection="1">
      <alignment horizontal="left"/>
      <protection locked="0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74" fontId="16" fillId="6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174" fontId="4" fillId="6" borderId="20" xfId="0" applyNumberFormat="1" applyFont="1" applyFill="1" applyBorder="1" applyAlignment="1" applyProtection="1">
      <alignment horizontal="center" textRotation="90" wrapText="1"/>
    </xf>
    <xf numFmtId="0" fontId="4" fillId="6" borderId="2" xfId="0" applyFont="1" applyFill="1" applyBorder="1" applyAlignment="1" applyProtection="1">
      <alignment horizontal="center" textRotation="90"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textRotation="90" wrapText="1"/>
    </xf>
    <xf numFmtId="0" fontId="4" fillId="0" borderId="5" xfId="0" applyFont="1" applyFill="1" applyBorder="1" applyAlignment="1" applyProtection="1">
      <alignment horizontal="center" textRotation="90" wrapText="1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wrapText="1"/>
    </xf>
    <xf numFmtId="0" fontId="4" fillId="0" borderId="8" xfId="0" applyFont="1" applyFill="1" applyBorder="1" applyAlignment="1" applyProtection="1">
      <alignment horizontal="center" wrapText="1"/>
    </xf>
    <xf numFmtId="0" fontId="4" fillId="6" borderId="21" xfId="0" applyFont="1" applyFill="1" applyBorder="1" applyAlignment="1" applyProtection="1">
      <alignment horizontal="center" textRotation="90" wrapText="1"/>
    </xf>
    <xf numFmtId="0" fontId="4" fillId="0" borderId="1" xfId="0" applyFont="1" applyFill="1" applyBorder="1" applyAlignment="1" applyProtection="1">
      <alignment horizontal="center" textRotation="90" wrapText="1"/>
    </xf>
    <xf numFmtId="0" fontId="4" fillId="0" borderId="21" xfId="0" applyFont="1" applyFill="1" applyBorder="1" applyAlignment="1" applyProtection="1">
      <alignment horizontal="center" textRotation="90" wrapText="1"/>
    </xf>
    <xf numFmtId="0" fontId="25" fillId="0" borderId="47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/>
    </xf>
    <xf numFmtId="0" fontId="25" fillId="0" borderId="49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wrapText="1"/>
      <protection locked="0"/>
    </xf>
    <xf numFmtId="0" fontId="4" fillId="0" borderId="0" xfId="0" applyFont="1" applyBorder="1" applyAlignment="1">
      <alignment horizontal="center"/>
    </xf>
    <xf numFmtId="0" fontId="16" fillId="6" borderId="33" xfId="0" applyFont="1" applyFill="1" applyBorder="1" applyAlignment="1" applyProtection="1">
      <alignment horizontal="center"/>
      <protection locked="0"/>
    </xf>
    <xf numFmtId="0" fontId="16" fillId="6" borderId="34" xfId="0" applyFont="1" applyFill="1" applyBorder="1" applyAlignment="1" applyProtection="1">
      <alignment horizontal="center"/>
      <protection locked="0"/>
    </xf>
    <xf numFmtId="0" fontId="16" fillId="6" borderId="35" xfId="0" applyFont="1" applyFill="1" applyBorder="1" applyAlignment="1" applyProtection="1">
      <alignment horizontal="center"/>
      <protection locked="0"/>
    </xf>
    <xf numFmtId="0" fontId="25" fillId="0" borderId="17" xfId="0" applyFont="1" applyFill="1" applyBorder="1" applyAlignment="1">
      <alignment horizontal="center"/>
    </xf>
    <xf numFmtId="0" fontId="25" fillId="0" borderId="18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17" xfId="0" applyFont="1" applyFill="1" applyBorder="1"/>
    <xf numFmtId="0" fontId="25" fillId="0" borderId="8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5" fillId="0" borderId="5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0" fontId="27" fillId="6" borderId="2" xfId="0" applyFont="1" applyFill="1" applyBorder="1" applyAlignment="1">
      <alignment horizontal="center" textRotation="90"/>
    </xf>
    <xf numFmtId="0" fontId="27" fillId="6" borderId="7" xfId="0" applyFont="1" applyFill="1" applyBorder="1" applyAlignment="1">
      <alignment horizontal="center" textRotation="90"/>
    </xf>
    <xf numFmtId="0" fontId="24" fillId="0" borderId="1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 textRotation="90"/>
    </xf>
    <xf numFmtId="0" fontId="24" fillId="0" borderId="9" xfId="0" applyFont="1" applyFill="1" applyBorder="1" applyAlignment="1">
      <alignment horizontal="center" textRotation="90"/>
    </xf>
    <xf numFmtId="0" fontId="25" fillId="0" borderId="19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5" fillId="0" borderId="8" xfId="0" applyFont="1" applyFill="1" applyBorder="1"/>
    <xf numFmtId="0" fontId="24" fillId="6" borderId="20" xfId="0" applyFont="1" applyFill="1" applyBorder="1" applyAlignment="1">
      <alignment horizontal="center" textRotation="90" wrapText="1"/>
    </xf>
    <xf numFmtId="0" fontId="24" fillId="6" borderId="32" xfId="0" applyFont="1" applyFill="1" applyBorder="1" applyAlignment="1">
      <alignment horizontal="center" textRotation="90" wrapText="1"/>
    </xf>
    <xf numFmtId="0" fontId="24" fillId="6" borderId="2" xfId="0" applyFont="1" applyFill="1" applyBorder="1" applyAlignment="1">
      <alignment horizontal="center" textRotation="90" wrapText="1"/>
    </xf>
    <xf numFmtId="0" fontId="24" fillId="6" borderId="7" xfId="0" applyFont="1" applyFill="1" applyBorder="1" applyAlignment="1">
      <alignment horizontal="center" textRotation="90" wrapText="1"/>
    </xf>
    <xf numFmtId="0" fontId="24" fillId="6" borderId="9" xfId="0" applyFont="1" applyFill="1" applyBorder="1" applyAlignment="1">
      <alignment horizontal="center" textRotation="90" wrapText="1"/>
    </xf>
    <xf numFmtId="0" fontId="24" fillId="0" borderId="4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36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37" xfId="0" applyFont="1" applyFill="1" applyBorder="1" applyAlignment="1">
      <alignment horizontal="center" textRotation="90"/>
    </xf>
    <xf numFmtId="0" fontId="24" fillId="0" borderId="39" xfId="0" applyFont="1" applyFill="1" applyBorder="1" applyAlignment="1">
      <alignment horizontal="center" textRotation="90"/>
    </xf>
    <xf numFmtId="0" fontId="24" fillId="7" borderId="1" xfId="0" applyFont="1" applyFill="1" applyBorder="1" applyAlignment="1">
      <alignment horizontal="center" textRotation="90" wrapText="1"/>
    </xf>
    <xf numFmtId="0" fontId="24" fillId="7" borderId="36" xfId="0" applyFont="1" applyFill="1" applyBorder="1" applyAlignment="1">
      <alignment horizontal="center" textRotation="90" wrapText="1"/>
    </xf>
    <xf numFmtId="0" fontId="24" fillId="7" borderId="7" xfId="0" applyFont="1" applyFill="1" applyBorder="1" applyAlignment="1">
      <alignment horizontal="center" textRotation="90" wrapText="1"/>
    </xf>
    <xf numFmtId="0" fontId="24" fillId="7" borderId="9" xfId="0" applyFont="1" applyFill="1" applyBorder="1" applyAlignment="1">
      <alignment horizontal="center" textRotation="90" wrapText="1"/>
    </xf>
    <xf numFmtId="0" fontId="24" fillId="0" borderId="7" xfId="0" applyFont="1" applyFill="1" applyBorder="1" applyAlignment="1">
      <alignment horizontal="center" textRotation="90" wrapText="1"/>
    </xf>
    <xf numFmtId="0" fontId="24" fillId="0" borderId="40" xfId="0" applyFont="1" applyFill="1" applyBorder="1" applyAlignment="1">
      <alignment horizontal="center" textRotation="90" wrapText="1"/>
    </xf>
    <xf numFmtId="0" fontId="24" fillId="0" borderId="2" xfId="0" applyFont="1" applyFill="1" applyBorder="1" applyAlignment="1">
      <alignment horizontal="center" textRotation="90"/>
    </xf>
    <xf numFmtId="0" fontId="24" fillId="0" borderId="2" xfId="0" applyFont="1" applyBorder="1" applyAlignment="1">
      <alignment horizontal="center" textRotation="90"/>
    </xf>
    <xf numFmtId="0" fontId="24" fillId="0" borderId="7" xfId="0" applyFont="1" applyBorder="1" applyAlignment="1">
      <alignment horizontal="center" textRotation="90"/>
    </xf>
    <xf numFmtId="0" fontId="24" fillId="6" borderId="2" xfId="0" applyFont="1" applyFill="1" applyBorder="1" applyAlignment="1">
      <alignment horizontal="center" textRotation="90"/>
    </xf>
    <xf numFmtId="0" fontId="24" fillId="6" borderId="7" xfId="0" applyFont="1" applyFill="1" applyBorder="1" applyAlignment="1">
      <alignment horizontal="center" textRotation="90"/>
    </xf>
    <xf numFmtId="0" fontId="24" fillId="0" borderId="5" xfId="0" applyFont="1" applyBorder="1" applyAlignment="1">
      <alignment horizontal="center" textRotation="90"/>
    </xf>
    <xf numFmtId="0" fontId="24" fillId="0" borderId="4" xfId="0" applyFont="1" applyBorder="1" applyAlignment="1">
      <alignment horizontal="center" textRotation="90"/>
    </xf>
    <xf numFmtId="0" fontId="24" fillId="0" borderId="20" xfId="0" applyFont="1" applyBorder="1" applyAlignment="1">
      <alignment horizontal="center" textRotation="90"/>
    </xf>
    <xf numFmtId="0" fontId="24" fillId="0" borderId="32" xfId="0" applyFont="1" applyBorder="1" applyAlignment="1">
      <alignment horizontal="center" textRotation="90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wrapText="1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66FFFF"/>
      <color rgb="FFCCFFFF"/>
      <color rgb="FFFFFFCC"/>
      <color rgb="FF99FFCC"/>
      <color rgb="FFFFCCFF"/>
      <color rgb="FF00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97"/>
  <sheetViews>
    <sheetView zoomScale="73" zoomScaleNormal="73" zoomScaleSheetLayoutView="80" workbookViewId="0">
      <pane xSplit="1" ySplit="7" topLeftCell="O8" activePane="bottomRight" state="frozen"/>
      <selection pane="topRight" activeCell="E1" sqref="E1"/>
      <selection pane="bottomLeft" activeCell="A6" sqref="A6"/>
      <selection pane="bottomRight" activeCell="Y12" sqref="Y12"/>
    </sheetView>
  </sheetViews>
  <sheetFormatPr defaultColWidth="9.140625" defaultRowHeight="15.75" x14ac:dyDescent="0.25"/>
  <cols>
    <col min="1" max="1" width="58.7109375" style="26" customWidth="1"/>
    <col min="2" max="5" width="14.7109375" style="21" customWidth="1"/>
    <col min="6" max="6" width="11.28515625" style="28" customWidth="1"/>
    <col min="7" max="8" width="14.7109375" style="1" customWidth="1"/>
    <col min="9" max="9" width="14.7109375" style="13" customWidth="1"/>
    <col min="10" max="10" width="14.5703125" style="1" customWidth="1"/>
    <col min="11" max="15" width="19.42578125" style="1" customWidth="1"/>
    <col min="16" max="16" width="16.5703125" style="1" customWidth="1"/>
    <col min="17" max="21" width="14.7109375" style="21" customWidth="1"/>
    <col min="22" max="24" width="14.7109375" style="1" customWidth="1"/>
    <col min="25" max="25" width="17.5703125" style="1" customWidth="1"/>
    <col min="26" max="26" width="14.7109375" style="1" customWidth="1"/>
    <col min="27" max="31" width="14.7109375" style="21" customWidth="1"/>
    <col min="32" max="32" width="14.28515625" style="21" customWidth="1"/>
    <col min="33" max="33" width="13.28515625" style="21" customWidth="1"/>
    <col min="34" max="34" width="13.42578125" style="21" customWidth="1"/>
    <col min="35" max="16384" width="9.140625" style="21"/>
  </cols>
  <sheetData>
    <row r="1" spans="1:34" ht="57" customHeight="1" x14ac:dyDescent="0.25">
      <c r="A1" s="402" t="s">
        <v>229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34" ht="18.75" x14ac:dyDescent="0.3">
      <c r="A2" s="212" t="s">
        <v>37</v>
      </c>
      <c r="B2" s="403" t="s">
        <v>263</v>
      </c>
      <c r="C2" s="403"/>
      <c r="D2" s="403"/>
      <c r="E2" s="403"/>
      <c r="F2" s="403"/>
      <c r="G2" s="403"/>
      <c r="H2" s="180"/>
    </row>
    <row r="3" spans="1:34" ht="26.25" customHeight="1" x14ac:dyDescent="0.25">
      <c r="A3" s="210" t="s">
        <v>38</v>
      </c>
      <c r="B3" s="183" t="s">
        <v>263</v>
      </c>
      <c r="C3" s="181"/>
      <c r="D3" s="181"/>
      <c r="E3" s="181"/>
      <c r="F3" s="181"/>
      <c r="G3" s="181"/>
      <c r="H3" s="182"/>
      <c r="I3" s="16"/>
    </row>
    <row r="4" spans="1:34" s="62" customFormat="1" ht="39" customHeight="1" x14ac:dyDescent="0.25">
      <c r="A4" s="405" t="s">
        <v>85</v>
      </c>
      <c r="B4" s="404" t="s">
        <v>22</v>
      </c>
      <c r="C4" s="404"/>
      <c r="D4" s="404"/>
      <c r="E4" s="404"/>
      <c r="F4" s="404"/>
      <c r="G4" s="410" t="s">
        <v>14</v>
      </c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3" t="s">
        <v>13</v>
      </c>
      <c r="Z4" s="413"/>
      <c r="AA4" s="413"/>
      <c r="AB4" s="413"/>
      <c r="AC4" s="413"/>
      <c r="AD4" s="413"/>
      <c r="AE4" s="413"/>
      <c r="AF4" s="373" t="s">
        <v>258</v>
      </c>
      <c r="AG4" s="374"/>
      <c r="AH4" s="375"/>
    </row>
    <row r="5" spans="1:34" ht="18.75" customHeight="1" x14ac:dyDescent="0.25">
      <c r="A5" s="405"/>
      <c r="B5" s="406" t="s">
        <v>11</v>
      </c>
      <c r="C5" s="407" t="s">
        <v>200</v>
      </c>
      <c r="D5" s="389" t="s">
        <v>203</v>
      </c>
      <c r="E5" s="390"/>
      <c r="F5" s="415" t="s">
        <v>20</v>
      </c>
      <c r="G5" s="414" t="s">
        <v>0</v>
      </c>
      <c r="H5" s="171"/>
      <c r="I5" s="400" t="s">
        <v>3</v>
      </c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372" t="s">
        <v>12</v>
      </c>
      <c r="Z5" s="412" t="s">
        <v>17</v>
      </c>
      <c r="AA5" s="412"/>
      <c r="AB5" s="412"/>
      <c r="AC5" s="412"/>
      <c r="AD5" s="80"/>
      <c r="AE5" s="371" t="s">
        <v>40</v>
      </c>
      <c r="AF5" s="376" t="s">
        <v>259</v>
      </c>
      <c r="AG5" s="379" t="s">
        <v>260</v>
      </c>
      <c r="AH5" s="379" t="s">
        <v>265</v>
      </c>
    </row>
    <row r="6" spans="1:34" ht="31.5" customHeight="1" x14ac:dyDescent="0.25">
      <c r="A6" s="405"/>
      <c r="B6" s="406"/>
      <c r="C6" s="408"/>
      <c r="D6" s="391"/>
      <c r="E6" s="392"/>
      <c r="F6" s="415"/>
      <c r="G6" s="414"/>
      <c r="H6" s="393" t="s">
        <v>204</v>
      </c>
      <c r="I6" s="397" t="s">
        <v>10</v>
      </c>
      <c r="J6" s="395" t="s">
        <v>33</v>
      </c>
      <c r="K6" s="396"/>
      <c r="L6" s="396"/>
      <c r="M6" s="396"/>
      <c r="N6" s="396"/>
      <c r="O6" s="396"/>
      <c r="P6" s="396"/>
      <c r="Q6" s="397" t="s">
        <v>5</v>
      </c>
      <c r="R6" s="397" t="s">
        <v>7</v>
      </c>
      <c r="S6" s="399" t="s">
        <v>8</v>
      </c>
      <c r="T6" s="397" t="s">
        <v>6</v>
      </c>
      <c r="U6" s="371" t="s">
        <v>23</v>
      </c>
      <c r="V6" s="382" t="s">
        <v>39</v>
      </c>
      <c r="W6" s="382"/>
      <c r="X6" s="382"/>
      <c r="Y6" s="372"/>
      <c r="Z6" s="371" t="s">
        <v>4</v>
      </c>
      <c r="AA6" s="371" t="s">
        <v>5</v>
      </c>
      <c r="AB6" s="371" t="s">
        <v>21</v>
      </c>
      <c r="AC6" s="371" t="s">
        <v>6</v>
      </c>
      <c r="AD6" s="371" t="s">
        <v>23</v>
      </c>
      <c r="AE6" s="371"/>
      <c r="AF6" s="377"/>
      <c r="AG6" s="380"/>
      <c r="AH6" s="380"/>
    </row>
    <row r="7" spans="1:34" ht="109.5" customHeight="1" x14ac:dyDescent="0.25">
      <c r="A7" s="405"/>
      <c r="B7" s="406"/>
      <c r="C7" s="409"/>
      <c r="D7" s="79" t="s">
        <v>201</v>
      </c>
      <c r="E7" s="281" t="s">
        <v>202</v>
      </c>
      <c r="F7" s="415"/>
      <c r="G7" s="414"/>
      <c r="H7" s="394"/>
      <c r="I7" s="397"/>
      <c r="J7" s="68" t="s">
        <v>34</v>
      </c>
      <c r="K7" s="67" t="s">
        <v>35</v>
      </c>
      <c r="L7" s="334" t="s">
        <v>248</v>
      </c>
      <c r="M7" s="286" t="s">
        <v>251</v>
      </c>
      <c r="N7" s="287" t="s">
        <v>249</v>
      </c>
      <c r="O7" s="287" t="s">
        <v>250</v>
      </c>
      <c r="P7" s="67" t="s">
        <v>36</v>
      </c>
      <c r="Q7" s="398"/>
      <c r="R7" s="397"/>
      <c r="S7" s="399"/>
      <c r="T7" s="398"/>
      <c r="U7" s="371"/>
      <c r="V7" s="57" t="s">
        <v>16</v>
      </c>
      <c r="W7" s="58" t="s">
        <v>27</v>
      </c>
      <c r="X7" s="58" t="s">
        <v>15</v>
      </c>
      <c r="Y7" s="372"/>
      <c r="Z7" s="371"/>
      <c r="AA7" s="371"/>
      <c r="AB7" s="371"/>
      <c r="AC7" s="371"/>
      <c r="AD7" s="371"/>
      <c r="AE7" s="371"/>
      <c r="AF7" s="378"/>
      <c r="AG7" s="381"/>
      <c r="AH7" s="381"/>
    </row>
    <row r="8" spans="1:34" s="1" customFormat="1" ht="20.100000000000001" customHeight="1" x14ac:dyDescent="0.25">
      <c r="A8" s="54" t="s">
        <v>42</v>
      </c>
      <c r="B8" s="55">
        <f>C8+D8+E8</f>
        <v>0</v>
      </c>
      <c r="C8" s="170"/>
      <c r="D8" s="55"/>
      <c r="E8" s="55"/>
      <c r="F8" s="44"/>
      <c r="G8" s="56">
        <f>H8+J8</f>
        <v>0</v>
      </c>
      <c r="H8" s="56">
        <f>I8+Q8+R8+S8+T8+U8</f>
        <v>0</v>
      </c>
      <c r="I8" s="4"/>
      <c r="J8" s="69">
        <f>K8+P8+M8</f>
        <v>0</v>
      </c>
      <c r="K8" s="2"/>
      <c r="L8" s="2"/>
      <c r="M8" s="2">
        <f>N8+O8</f>
        <v>0</v>
      </c>
      <c r="N8" s="2"/>
      <c r="O8" s="2"/>
      <c r="P8" s="2"/>
      <c r="Q8" s="22"/>
      <c r="R8" s="22"/>
      <c r="S8" s="23"/>
      <c r="T8" s="22"/>
      <c r="U8" s="23"/>
      <c r="V8" s="4"/>
      <c r="W8" s="2"/>
      <c r="X8" s="2"/>
      <c r="Y8" s="42">
        <f>Z8+AA8+AB8+AC8+AD8</f>
        <v>0</v>
      </c>
      <c r="Z8" s="2"/>
      <c r="AA8" s="23"/>
      <c r="AB8" s="23"/>
      <c r="AC8" s="23"/>
      <c r="AD8" s="23"/>
      <c r="AE8" s="23"/>
      <c r="AF8" s="289"/>
      <c r="AG8" s="289"/>
      <c r="AH8" s="289"/>
    </row>
    <row r="9" spans="1:34" s="1" customFormat="1" ht="20.100000000000001" customHeight="1" x14ac:dyDescent="0.25">
      <c r="A9" s="54" t="s">
        <v>43</v>
      </c>
      <c r="B9" s="55">
        <f t="shared" ref="B9:B51" si="0">C9+D9+E9</f>
        <v>0</v>
      </c>
      <c r="C9" s="170"/>
      <c r="D9" s="55"/>
      <c r="E9" s="55"/>
      <c r="F9" s="44"/>
      <c r="G9" s="56">
        <f t="shared" ref="G9:G51" si="1">H9+J9</f>
        <v>0</v>
      </c>
      <c r="H9" s="56">
        <f t="shared" ref="H9:H51" si="2">I9+Q9+R9+S9+T9+U9</f>
        <v>0</v>
      </c>
      <c r="I9" s="4"/>
      <c r="J9" s="69">
        <f t="shared" ref="J9:J51" si="3">K9+P9+M9</f>
        <v>0</v>
      </c>
      <c r="K9" s="2"/>
      <c r="L9" s="2"/>
      <c r="M9" s="2">
        <f t="shared" ref="M9:M51" si="4">N9+O9</f>
        <v>0</v>
      </c>
      <c r="N9" s="2"/>
      <c r="O9" s="2"/>
      <c r="P9" s="2"/>
      <c r="Q9" s="22"/>
      <c r="R9" s="4"/>
      <c r="S9" s="2"/>
      <c r="T9" s="22"/>
      <c r="U9" s="2"/>
      <c r="V9" s="4"/>
      <c r="W9" s="2"/>
      <c r="X9" s="2"/>
      <c r="Y9" s="42">
        <f t="shared" ref="Y9:Y51" si="5">Z9+AA9+AB9+AC9+AD9</f>
        <v>0</v>
      </c>
      <c r="Z9" s="2"/>
      <c r="AA9" s="2"/>
      <c r="AB9" s="2"/>
      <c r="AC9" s="2"/>
      <c r="AD9" s="2"/>
      <c r="AE9" s="2"/>
      <c r="AF9" s="289"/>
      <c r="AG9" s="289"/>
      <c r="AH9" s="289"/>
    </row>
    <row r="10" spans="1:34" s="1" customFormat="1" ht="20.100000000000001" customHeight="1" x14ac:dyDescent="0.25">
      <c r="A10" s="54" t="s">
        <v>44</v>
      </c>
      <c r="B10" s="55">
        <f t="shared" si="0"/>
        <v>0</v>
      </c>
      <c r="C10" s="55"/>
      <c r="D10" s="55"/>
      <c r="E10" s="55"/>
      <c r="F10" s="44"/>
      <c r="G10" s="56">
        <f t="shared" si="1"/>
        <v>0</v>
      </c>
      <c r="H10" s="56">
        <f t="shared" si="2"/>
        <v>0</v>
      </c>
      <c r="I10" s="4"/>
      <c r="J10" s="69">
        <f t="shared" si="3"/>
        <v>0</v>
      </c>
      <c r="K10" s="2"/>
      <c r="L10" s="2"/>
      <c r="M10" s="2">
        <f t="shared" si="4"/>
        <v>0</v>
      </c>
      <c r="N10" s="2"/>
      <c r="O10" s="2"/>
      <c r="P10" s="2"/>
      <c r="Q10" s="22"/>
      <c r="R10" s="4"/>
      <c r="S10" s="2"/>
      <c r="T10" s="22"/>
      <c r="U10" s="2"/>
      <c r="V10" s="4"/>
      <c r="W10" s="2"/>
      <c r="X10" s="2"/>
      <c r="Y10" s="42">
        <f t="shared" si="5"/>
        <v>0</v>
      </c>
      <c r="Z10" s="2"/>
      <c r="AA10" s="2"/>
      <c r="AB10" s="2"/>
      <c r="AC10" s="2"/>
      <c r="AD10" s="2"/>
      <c r="AE10" s="2"/>
      <c r="AF10" s="289"/>
      <c r="AG10" s="289"/>
      <c r="AH10" s="289"/>
    </row>
    <row r="11" spans="1:34" s="1" customFormat="1" ht="20.100000000000001" customHeight="1" x14ac:dyDescent="0.25">
      <c r="A11" s="54" t="s">
        <v>45</v>
      </c>
      <c r="B11" s="55">
        <f t="shared" si="0"/>
        <v>0</v>
      </c>
      <c r="C11" s="55"/>
      <c r="D11" s="55"/>
      <c r="E11" s="55"/>
      <c r="F11" s="44"/>
      <c r="G11" s="56">
        <f>H11+J11</f>
        <v>0</v>
      </c>
      <c r="H11" s="56">
        <f t="shared" si="2"/>
        <v>0</v>
      </c>
      <c r="I11" s="4"/>
      <c r="J11" s="69">
        <f t="shared" si="3"/>
        <v>0</v>
      </c>
      <c r="K11" s="2"/>
      <c r="L11" s="2"/>
      <c r="M11" s="2">
        <f t="shared" si="4"/>
        <v>0</v>
      </c>
      <c r="N11" s="2"/>
      <c r="O11" s="2"/>
      <c r="P11" s="2"/>
      <c r="Q11" s="22"/>
      <c r="R11" s="4"/>
      <c r="S11" s="2"/>
      <c r="T11" s="22"/>
      <c r="U11" s="2"/>
      <c r="V11" s="4"/>
      <c r="W11" s="2"/>
      <c r="X11" s="2"/>
      <c r="Y11" s="42">
        <f t="shared" si="5"/>
        <v>0</v>
      </c>
      <c r="Z11" s="2"/>
      <c r="AA11" s="2"/>
      <c r="AB11" s="2"/>
      <c r="AC11" s="2"/>
      <c r="AD11" s="2"/>
      <c r="AE11" s="2"/>
      <c r="AF11" s="289"/>
      <c r="AG11" s="289"/>
      <c r="AH11" s="289"/>
    </row>
    <row r="12" spans="1:34" s="1" customFormat="1" ht="20.100000000000001" customHeight="1" x14ac:dyDescent="0.25">
      <c r="A12" s="54" t="s">
        <v>46</v>
      </c>
      <c r="B12" s="55">
        <f t="shared" si="0"/>
        <v>0</v>
      </c>
      <c r="C12" s="55"/>
      <c r="D12" s="55"/>
      <c r="E12" s="55"/>
      <c r="F12" s="44"/>
      <c r="G12" s="56">
        <f>H12+J12</f>
        <v>0</v>
      </c>
      <c r="H12" s="56">
        <f t="shared" si="2"/>
        <v>0</v>
      </c>
      <c r="I12" s="4"/>
      <c r="J12" s="69">
        <f t="shared" si="3"/>
        <v>0</v>
      </c>
      <c r="K12" s="2"/>
      <c r="L12" s="2"/>
      <c r="M12" s="2">
        <f t="shared" si="4"/>
        <v>0</v>
      </c>
      <c r="N12" s="2"/>
      <c r="O12" s="2"/>
      <c r="P12" s="2"/>
      <c r="Q12" s="22"/>
      <c r="R12" s="4"/>
      <c r="S12" s="2"/>
      <c r="T12" s="22"/>
      <c r="U12" s="2"/>
      <c r="V12" s="4"/>
      <c r="W12" s="2"/>
      <c r="X12" s="2"/>
      <c r="Y12" s="42">
        <f t="shared" si="5"/>
        <v>0</v>
      </c>
      <c r="Z12" s="2"/>
      <c r="AA12" s="2"/>
      <c r="AB12" s="2"/>
      <c r="AC12" s="2"/>
      <c r="AD12" s="2"/>
      <c r="AE12" s="2"/>
      <c r="AF12" s="289"/>
      <c r="AG12" s="289"/>
      <c r="AH12" s="289"/>
    </row>
    <row r="13" spans="1:34" s="37" customFormat="1" ht="20.100000000000001" customHeight="1" x14ac:dyDescent="0.25">
      <c r="A13" s="54" t="s">
        <v>47</v>
      </c>
      <c r="B13" s="55">
        <f t="shared" si="0"/>
        <v>0</v>
      </c>
      <c r="C13" s="55"/>
      <c r="D13" s="55"/>
      <c r="E13" s="55"/>
      <c r="F13" s="44"/>
      <c r="G13" s="56">
        <f t="shared" si="1"/>
        <v>0</v>
      </c>
      <c r="H13" s="56">
        <f t="shared" si="2"/>
        <v>0</v>
      </c>
      <c r="I13" s="4"/>
      <c r="J13" s="69">
        <f t="shared" si="3"/>
        <v>0</v>
      </c>
      <c r="K13" s="2"/>
      <c r="L13" s="2"/>
      <c r="M13" s="2">
        <f t="shared" si="4"/>
        <v>0</v>
      </c>
      <c r="N13" s="2"/>
      <c r="O13" s="2"/>
      <c r="P13" s="2"/>
      <c r="Q13" s="22"/>
      <c r="R13" s="4"/>
      <c r="S13" s="36"/>
      <c r="T13" s="4"/>
      <c r="U13" s="36"/>
      <c r="V13" s="4"/>
      <c r="W13" s="2"/>
      <c r="X13" s="2"/>
      <c r="Y13" s="42">
        <f t="shared" si="5"/>
        <v>0</v>
      </c>
      <c r="Z13" s="36"/>
      <c r="AA13" s="36"/>
      <c r="AB13" s="36"/>
      <c r="AC13" s="36"/>
      <c r="AD13" s="36"/>
      <c r="AE13" s="36"/>
      <c r="AF13" s="6"/>
      <c r="AG13" s="6"/>
      <c r="AH13" s="6"/>
    </row>
    <row r="14" spans="1:34" s="37" customFormat="1" ht="20.100000000000001" customHeight="1" x14ac:dyDescent="0.25">
      <c r="A14" s="54" t="s">
        <v>48</v>
      </c>
      <c r="B14" s="55">
        <f t="shared" si="0"/>
        <v>0</v>
      </c>
      <c r="C14" s="55"/>
      <c r="D14" s="55"/>
      <c r="E14" s="55"/>
      <c r="F14" s="44"/>
      <c r="G14" s="56">
        <f t="shared" si="1"/>
        <v>0</v>
      </c>
      <c r="H14" s="56">
        <f t="shared" si="2"/>
        <v>0</v>
      </c>
      <c r="I14" s="4"/>
      <c r="J14" s="69">
        <f t="shared" si="3"/>
        <v>0</v>
      </c>
      <c r="K14" s="2"/>
      <c r="L14" s="2"/>
      <c r="M14" s="2">
        <f>N14+O14</f>
        <v>0</v>
      </c>
      <c r="N14" s="2"/>
      <c r="O14" s="2"/>
      <c r="P14" s="2"/>
      <c r="Q14" s="22"/>
      <c r="R14" s="4"/>
      <c r="S14" s="36"/>
      <c r="T14" s="4"/>
      <c r="U14" s="36"/>
      <c r="V14" s="4"/>
      <c r="W14" s="2"/>
      <c r="X14" s="2"/>
      <c r="Y14" s="42">
        <f t="shared" si="5"/>
        <v>0</v>
      </c>
      <c r="Z14" s="36"/>
      <c r="AA14" s="36"/>
      <c r="AB14" s="36"/>
      <c r="AC14" s="36"/>
      <c r="AD14" s="36"/>
      <c r="AE14" s="36"/>
      <c r="AF14" s="6"/>
      <c r="AG14" s="6"/>
      <c r="AH14" s="6"/>
    </row>
    <row r="15" spans="1:34" s="1" customFormat="1" ht="20.100000000000001" customHeight="1" x14ac:dyDescent="0.25">
      <c r="A15" s="54" t="s">
        <v>49</v>
      </c>
      <c r="B15" s="55">
        <f t="shared" si="0"/>
        <v>0</v>
      </c>
      <c r="C15" s="55"/>
      <c r="D15" s="55"/>
      <c r="E15" s="55"/>
      <c r="F15" s="44"/>
      <c r="G15" s="56">
        <f t="shared" si="1"/>
        <v>0</v>
      </c>
      <c r="H15" s="56">
        <f t="shared" si="2"/>
        <v>0</v>
      </c>
      <c r="I15" s="4"/>
      <c r="J15" s="69">
        <f t="shared" si="3"/>
        <v>0</v>
      </c>
      <c r="K15" s="2"/>
      <c r="L15" s="2"/>
      <c r="M15" s="2">
        <f t="shared" si="4"/>
        <v>0</v>
      </c>
      <c r="N15" s="2"/>
      <c r="O15" s="2"/>
      <c r="P15" s="2"/>
      <c r="Q15" s="22"/>
      <c r="R15" s="4"/>
      <c r="S15" s="2"/>
      <c r="T15" s="22"/>
      <c r="U15" s="2"/>
      <c r="V15" s="4"/>
      <c r="W15" s="2"/>
      <c r="X15" s="2"/>
      <c r="Y15" s="42">
        <f t="shared" si="5"/>
        <v>0</v>
      </c>
      <c r="Z15" s="2"/>
      <c r="AA15" s="2"/>
      <c r="AB15" s="2"/>
      <c r="AC15" s="2"/>
      <c r="AD15" s="2"/>
      <c r="AE15" s="2"/>
      <c r="AF15" s="289"/>
      <c r="AG15" s="289"/>
      <c r="AH15" s="289"/>
    </row>
    <row r="16" spans="1:34" s="1" customFormat="1" ht="20.100000000000001" customHeight="1" x14ac:dyDescent="0.25">
      <c r="A16" s="54" t="s">
        <v>50</v>
      </c>
      <c r="B16" s="55">
        <f t="shared" si="0"/>
        <v>0</v>
      </c>
      <c r="C16" s="55"/>
      <c r="D16" s="55"/>
      <c r="E16" s="55"/>
      <c r="F16" s="44"/>
      <c r="G16" s="56">
        <f t="shared" si="1"/>
        <v>0</v>
      </c>
      <c r="H16" s="56">
        <f t="shared" si="2"/>
        <v>0</v>
      </c>
      <c r="I16" s="4"/>
      <c r="J16" s="69">
        <f t="shared" si="3"/>
        <v>0</v>
      </c>
      <c r="K16" s="2"/>
      <c r="L16" s="2"/>
      <c r="M16" s="2">
        <f t="shared" si="4"/>
        <v>0</v>
      </c>
      <c r="N16" s="2"/>
      <c r="O16" s="2"/>
      <c r="P16" s="2"/>
      <c r="Q16" s="22"/>
      <c r="R16" s="4"/>
      <c r="S16" s="2"/>
      <c r="T16" s="22"/>
      <c r="U16" s="2"/>
      <c r="V16" s="4"/>
      <c r="W16" s="2"/>
      <c r="X16" s="2"/>
      <c r="Y16" s="42">
        <f t="shared" si="5"/>
        <v>0</v>
      </c>
      <c r="Z16" s="2"/>
      <c r="AA16" s="2"/>
      <c r="AB16" s="2"/>
      <c r="AC16" s="2"/>
      <c r="AD16" s="2"/>
      <c r="AE16" s="2"/>
      <c r="AF16" s="289"/>
      <c r="AG16" s="289"/>
      <c r="AH16" s="289"/>
    </row>
    <row r="17" spans="1:34" s="1" customFormat="1" ht="20.100000000000001" customHeight="1" x14ac:dyDescent="0.25">
      <c r="A17" s="54" t="s">
        <v>51</v>
      </c>
      <c r="B17" s="55">
        <f t="shared" si="0"/>
        <v>0</v>
      </c>
      <c r="C17" s="55"/>
      <c r="D17" s="55"/>
      <c r="E17" s="55"/>
      <c r="F17" s="44"/>
      <c r="G17" s="56">
        <f t="shared" si="1"/>
        <v>0</v>
      </c>
      <c r="H17" s="56">
        <f t="shared" si="2"/>
        <v>0</v>
      </c>
      <c r="I17" s="4"/>
      <c r="J17" s="69">
        <f t="shared" si="3"/>
        <v>0</v>
      </c>
      <c r="K17" s="2"/>
      <c r="L17" s="2"/>
      <c r="M17" s="2">
        <f t="shared" si="4"/>
        <v>0</v>
      </c>
      <c r="N17" s="2"/>
      <c r="O17" s="2"/>
      <c r="P17" s="2"/>
      <c r="Q17" s="22"/>
      <c r="R17" s="4"/>
      <c r="S17" s="2"/>
      <c r="T17" s="22"/>
      <c r="U17" s="2"/>
      <c r="V17" s="4"/>
      <c r="W17" s="2"/>
      <c r="X17" s="2"/>
      <c r="Y17" s="42">
        <f t="shared" si="5"/>
        <v>0</v>
      </c>
      <c r="Z17" s="2"/>
      <c r="AA17" s="2"/>
      <c r="AB17" s="2"/>
      <c r="AC17" s="2"/>
      <c r="AD17" s="2"/>
      <c r="AE17" s="2"/>
      <c r="AF17" s="289"/>
      <c r="AG17" s="289"/>
      <c r="AH17" s="289"/>
    </row>
    <row r="18" spans="1:34" s="1" customFormat="1" ht="20.100000000000001" customHeight="1" x14ac:dyDescent="0.25">
      <c r="A18" s="54" t="s">
        <v>52</v>
      </c>
      <c r="B18" s="55">
        <f t="shared" si="0"/>
        <v>0</v>
      </c>
      <c r="C18" s="55"/>
      <c r="D18" s="55"/>
      <c r="E18" s="55"/>
      <c r="F18" s="44"/>
      <c r="G18" s="56">
        <f t="shared" si="1"/>
        <v>0</v>
      </c>
      <c r="H18" s="56">
        <f t="shared" si="2"/>
        <v>0</v>
      </c>
      <c r="I18" s="4"/>
      <c r="J18" s="69">
        <f t="shared" si="3"/>
        <v>0</v>
      </c>
      <c r="K18" s="2"/>
      <c r="L18" s="2"/>
      <c r="M18" s="2">
        <f t="shared" si="4"/>
        <v>0</v>
      </c>
      <c r="N18" s="2"/>
      <c r="O18" s="2"/>
      <c r="P18" s="2"/>
      <c r="Q18" s="22"/>
      <c r="R18" s="4"/>
      <c r="S18" s="2"/>
      <c r="T18" s="22"/>
      <c r="U18" s="2"/>
      <c r="V18" s="4"/>
      <c r="W18" s="2"/>
      <c r="X18" s="2"/>
      <c r="Y18" s="42">
        <f t="shared" si="5"/>
        <v>0</v>
      </c>
      <c r="Z18" s="2"/>
      <c r="AA18" s="2"/>
      <c r="AB18" s="2"/>
      <c r="AC18" s="2"/>
      <c r="AD18" s="2"/>
      <c r="AE18" s="2"/>
      <c r="AF18" s="289"/>
      <c r="AG18" s="289"/>
      <c r="AH18" s="289"/>
    </row>
    <row r="19" spans="1:34" s="1" customFormat="1" ht="20.100000000000001" customHeight="1" x14ac:dyDescent="0.25">
      <c r="A19" s="54" t="s">
        <v>53</v>
      </c>
      <c r="B19" s="55">
        <f t="shared" si="0"/>
        <v>0</v>
      </c>
      <c r="C19" s="55"/>
      <c r="D19" s="55"/>
      <c r="E19" s="55"/>
      <c r="F19" s="44"/>
      <c r="G19" s="56">
        <f t="shared" si="1"/>
        <v>0</v>
      </c>
      <c r="H19" s="56">
        <f t="shared" si="2"/>
        <v>0</v>
      </c>
      <c r="I19" s="4"/>
      <c r="J19" s="69">
        <f t="shared" si="3"/>
        <v>0</v>
      </c>
      <c r="K19" s="2"/>
      <c r="L19" s="2"/>
      <c r="M19" s="2">
        <f t="shared" si="4"/>
        <v>0</v>
      </c>
      <c r="N19" s="2"/>
      <c r="O19" s="2"/>
      <c r="P19" s="2"/>
      <c r="Q19" s="22"/>
      <c r="R19" s="4"/>
      <c r="S19" s="2"/>
      <c r="T19" s="22"/>
      <c r="U19" s="2"/>
      <c r="V19" s="4"/>
      <c r="W19" s="2"/>
      <c r="X19" s="2"/>
      <c r="Y19" s="42">
        <f t="shared" si="5"/>
        <v>0</v>
      </c>
      <c r="Z19" s="2"/>
      <c r="AA19" s="2"/>
      <c r="AB19" s="2"/>
      <c r="AC19" s="2"/>
      <c r="AD19" s="2"/>
      <c r="AE19" s="2"/>
      <c r="AF19" s="289"/>
      <c r="AG19" s="289"/>
      <c r="AH19" s="289"/>
    </row>
    <row r="20" spans="1:34" s="1" customFormat="1" ht="20.100000000000001" customHeight="1" x14ac:dyDescent="0.25">
      <c r="A20" s="54" t="s">
        <v>54</v>
      </c>
      <c r="B20" s="55">
        <f t="shared" si="0"/>
        <v>0</v>
      </c>
      <c r="C20" s="55"/>
      <c r="D20" s="55"/>
      <c r="E20" s="55"/>
      <c r="F20" s="44"/>
      <c r="G20" s="56">
        <f t="shared" si="1"/>
        <v>0</v>
      </c>
      <c r="H20" s="56">
        <f t="shared" si="2"/>
        <v>0</v>
      </c>
      <c r="I20" s="4"/>
      <c r="J20" s="69">
        <f t="shared" si="3"/>
        <v>0</v>
      </c>
      <c r="K20" s="2"/>
      <c r="L20" s="2"/>
      <c r="M20" s="2">
        <f t="shared" si="4"/>
        <v>0</v>
      </c>
      <c r="N20" s="2"/>
      <c r="O20" s="2"/>
      <c r="P20" s="2"/>
      <c r="Q20" s="22"/>
      <c r="R20" s="4"/>
      <c r="S20" s="2"/>
      <c r="T20" s="22"/>
      <c r="U20" s="2"/>
      <c r="V20" s="4"/>
      <c r="W20" s="2"/>
      <c r="X20" s="2"/>
      <c r="Y20" s="42">
        <f t="shared" si="5"/>
        <v>0</v>
      </c>
      <c r="Z20" s="2"/>
      <c r="AA20" s="2"/>
      <c r="AB20" s="2"/>
      <c r="AC20" s="2"/>
      <c r="AD20" s="2"/>
      <c r="AE20" s="2"/>
      <c r="AF20" s="289"/>
      <c r="AG20" s="289"/>
      <c r="AH20" s="289"/>
    </row>
    <row r="21" spans="1:34" s="1" customFormat="1" ht="21.75" customHeight="1" x14ac:dyDescent="0.25">
      <c r="A21" s="54" t="s">
        <v>55</v>
      </c>
      <c r="B21" s="55">
        <f t="shared" si="0"/>
        <v>0</v>
      </c>
      <c r="C21" s="55"/>
      <c r="D21" s="55"/>
      <c r="E21" s="55"/>
      <c r="F21" s="44"/>
      <c r="G21" s="56">
        <f t="shared" si="1"/>
        <v>0</v>
      </c>
      <c r="H21" s="56">
        <f t="shared" si="2"/>
        <v>0</v>
      </c>
      <c r="I21" s="4"/>
      <c r="J21" s="69">
        <f t="shared" si="3"/>
        <v>0</v>
      </c>
      <c r="K21" s="2"/>
      <c r="L21" s="2"/>
      <c r="M21" s="2">
        <f t="shared" si="4"/>
        <v>0</v>
      </c>
      <c r="N21" s="2"/>
      <c r="O21" s="2"/>
      <c r="P21" s="2"/>
      <c r="Q21" s="22"/>
      <c r="R21" s="4"/>
      <c r="S21" s="2"/>
      <c r="T21" s="22"/>
      <c r="U21" s="2"/>
      <c r="V21" s="4"/>
      <c r="W21" s="2"/>
      <c r="X21" s="2"/>
      <c r="Y21" s="42">
        <f t="shared" si="5"/>
        <v>0</v>
      </c>
      <c r="Z21" s="2"/>
      <c r="AA21" s="2"/>
      <c r="AB21" s="2"/>
      <c r="AC21" s="2"/>
      <c r="AD21" s="2"/>
      <c r="AE21" s="2"/>
      <c r="AF21" s="289"/>
      <c r="AG21" s="289"/>
      <c r="AH21" s="289"/>
    </row>
    <row r="22" spans="1:34" s="1" customFormat="1" ht="20.100000000000001" customHeight="1" x14ac:dyDescent="0.25">
      <c r="A22" s="54" t="s">
        <v>56</v>
      </c>
      <c r="B22" s="55">
        <f t="shared" si="0"/>
        <v>0</v>
      </c>
      <c r="C22" s="55"/>
      <c r="D22" s="55"/>
      <c r="E22" s="55"/>
      <c r="F22" s="44"/>
      <c r="G22" s="56">
        <f t="shared" si="1"/>
        <v>0</v>
      </c>
      <c r="H22" s="56">
        <f t="shared" si="2"/>
        <v>0</v>
      </c>
      <c r="I22" s="4"/>
      <c r="J22" s="69">
        <f t="shared" si="3"/>
        <v>0</v>
      </c>
      <c r="K22" s="2"/>
      <c r="L22" s="2"/>
      <c r="M22" s="2">
        <f t="shared" si="4"/>
        <v>0</v>
      </c>
      <c r="N22" s="2"/>
      <c r="O22" s="2"/>
      <c r="P22" s="2"/>
      <c r="Q22" s="22"/>
      <c r="R22" s="4"/>
      <c r="S22" s="2"/>
      <c r="T22" s="22"/>
      <c r="U22" s="2"/>
      <c r="V22" s="4"/>
      <c r="W22" s="2"/>
      <c r="X22" s="2"/>
      <c r="Y22" s="42">
        <f t="shared" si="5"/>
        <v>0</v>
      </c>
      <c r="Z22" s="2"/>
      <c r="AA22" s="2"/>
      <c r="AB22" s="2"/>
      <c r="AC22" s="2"/>
      <c r="AD22" s="2"/>
      <c r="AE22" s="2"/>
      <c r="AF22" s="289"/>
      <c r="AG22" s="289"/>
      <c r="AH22" s="289"/>
    </row>
    <row r="23" spans="1:34" s="1" customFormat="1" ht="24" customHeight="1" x14ac:dyDescent="0.25">
      <c r="A23" s="54" t="s">
        <v>57</v>
      </c>
      <c r="B23" s="55">
        <f t="shared" si="0"/>
        <v>0</v>
      </c>
      <c r="C23" s="55"/>
      <c r="D23" s="55"/>
      <c r="E23" s="55"/>
      <c r="F23" s="44"/>
      <c r="G23" s="56">
        <f t="shared" si="1"/>
        <v>0</v>
      </c>
      <c r="H23" s="56">
        <f t="shared" si="2"/>
        <v>0</v>
      </c>
      <c r="I23" s="4"/>
      <c r="J23" s="69">
        <f t="shared" si="3"/>
        <v>0</v>
      </c>
      <c r="K23" s="2"/>
      <c r="L23" s="2"/>
      <c r="M23" s="2">
        <f t="shared" si="4"/>
        <v>0</v>
      </c>
      <c r="N23" s="2"/>
      <c r="O23" s="2"/>
      <c r="P23" s="2"/>
      <c r="Q23" s="22"/>
      <c r="R23" s="4"/>
      <c r="S23" s="2"/>
      <c r="T23" s="22"/>
      <c r="U23" s="2"/>
      <c r="V23" s="4"/>
      <c r="W23" s="2"/>
      <c r="X23" s="2"/>
      <c r="Y23" s="42">
        <f t="shared" si="5"/>
        <v>0</v>
      </c>
      <c r="Z23" s="2"/>
      <c r="AA23" s="2"/>
      <c r="AB23" s="2"/>
      <c r="AC23" s="2"/>
      <c r="AD23" s="2"/>
      <c r="AE23" s="2"/>
      <c r="AF23" s="289"/>
      <c r="AG23" s="289"/>
      <c r="AH23" s="289"/>
    </row>
    <row r="24" spans="1:34" s="1" customFormat="1" ht="20.100000000000001" customHeight="1" x14ac:dyDescent="0.25">
      <c r="A24" s="54" t="s">
        <v>58</v>
      </c>
      <c r="B24" s="55">
        <f t="shared" si="0"/>
        <v>0</v>
      </c>
      <c r="C24" s="55"/>
      <c r="D24" s="55"/>
      <c r="E24" s="55"/>
      <c r="F24" s="44"/>
      <c r="G24" s="56">
        <f t="shared" si="1"/>
        <v>0</v>
      </c>
      <c r="H24" s="56">
        <f t="shared" si="2"/>
        <v>0</v>
      </c>
      <c r="I24" s="4"/>
      <c r="J24" s="69">
        <f t="shared" si="3"/>
        <v>0</v>
      </c>
      <c r="K24" s="2"/>
      <c r="L24" s="2"/>
      <c r="M24" s="2">
        <f t="shared" si="4"/>
        <v>0</v>
      </c>
      <c r="N24" s="2"/>
      <c r="O24" s="2"/>
      <c r="P24" s="2"/>
      <c r="Q24" s="22"/>
      <c r="R24" s="4"/>
      <c r="S24" s="2"/>
      <c r="T24" s="22"/>
      <c r="U24" s="2"/>
      <c r="V24" s="4"/>
      <c r="W24" s="2"/>
      <c r="X24" s="2"/>
      <c r="Y24" s="42">
        <f t="shared" si="5"/>
        <v>0</v>
      </c>
      <c r="Z24" s="36"/>
      <c r="AA24" s="36"/>
      <c r="AB24" s="2"/>
      <c r="AC24" s="2"/>
      <c r="AD24" s="2"/>
      <c r="AE24" s="2"/>
      <c r="AF24" s="289"/>
      <c r="AG24" s="289"/>
      <c r="AH24" s="289"/>
    </row>
    <row r="25" spans="1:34" s="1" customFormat="1" ht="20.100000000000001" customHeight="1" x14ac:dyDescent="0.25">
      <c r="A25" s="54" t="s">
        <v>59</v>
      </c>
      <c r="B25" s="55">
        <f t="shared" si="0"/>
        <v>0</v>
      </c>
      <c r="C25" s="55"/>
      <c r="D25" s="55"/>
      <c r="E25" s="55"/>
      <c r="F25" s="44"/>
      <c r="G25" s="56">
        <f t="shared" si="1"/>
        <v>0</v>
      </c>
      <c r="H25" s="56">
        <f t="shared" si="2"/>
        <v>0</v>
      </c>
      <c r="I25" s="4"/>
      <c r="J25" s="69">
        <f t="shared" si="3"/>
        <v>0</v>
      </c>
      <c r="K25" s="2"/>
      <c r="L25" s="2"/>
      <c r="M25" s="2">
        <f t="shared" si="4"/>
        <v>0</v>
      </c>
      <c r="N25" s="2"/>
      <c r="O25" s="2"/>
      <c r="P25" s="2"/>
      <c r="Q25" s="22"/>
      <c r="R25" s="4"/>
      <c r="S25" s="2"/>
      <c r="T25" s="22"/>
      <c r="U25" s="2"/>
      <c r="V25" s="4"/>
      <c r="W25" s="2"/>
      <c r="X25" s="2"/>
      <c r="Y25" s="42">
        <f t="shared" si="5"/>
        <v>0</v>
      </c>
      <c r="Z25" s="36"/>
      <c r="AA25" s="36"/>
      <c r="AB25" s="2"/>
      <c r="AC25" s="2"/>
      <c r="AD25" s="2"/>
      <c r="AE25" s="2"/>
      <c r="AF25" s="289"/>
      <c r="AG25" s="289"/>
      <c r="AH25" s="289"/>
    </row>
    <row r="26" spans="1:34" s="1" customFormat="1" ht="20.100000000000001" customHeight="1" x14ac:dyDescent="0.25">
      <c r="A26" s="54" t="s">
        <v>60</v>
      </c>
      <c r="B26" s="55">
        <f t="shared" si="0"/>
        <v>0</v>
      </c>
      <c r="C26" s="55"/>
      <c r="D26" s="55"/>
      <c r="E26" s="55"/>
      <c r="F26" s="44"/>
      <c r="G26" s="56">
        <f t="shared" si="1"/>
        <v>0</v>
      </c>
      <c r="H26" s="56">
        <f t="shared" si="2"/>
        <v>0</v>
      </c>
      <c r="I26" s="4"/>
      <c r="J26" s="69">
        <f t="shared" si="3"/>
        <v>0</v>
      </c>
      <c r="K26" s="2"/>
      <c r="L26" s="2"/>
      <c r="M26" s="2">
        <f t="shared" si="4"/>
        <v>0</v>
      </c>
      <c r="N26" s="2"/>
      <c r="O26" s="2"/>
      <c r="P26" s="2"/>
      <c r="Q26" s="22"/>
      <c r="R26" s="4"/>
      <c r="S26" s="2"/>
      <c r="T26" s="22"/>
      <c r="U26" s="2"/>
      <c r="V26" s="4"/>
      <c r="W26" s="2"/>
      <c r="X26" s="2"/>
      <c r="Y26" s="42">
        <f t="shared" si="5"/>
        <v>0</v>
      </c>
      <c r="Z26" s="36"/>
      <c r="AA26" s="36"/>
      <c r="AB26" s="2"/>
      <c r="AC26" s="2"/>
      <c r="AD26" s="2"/>
      <c r="AE26" s="2"/>
      <c r="AF26" s="289"/>
      <c r="AG26" s="289"/>
      <c r="AH26" s="289"/>
    </row>
    <row r="27" spans="1:34" s="1" customFormat="1" ht="20.100000000000001" customHeight="1" x14ac:dyDescent="0.25">
      <c r="A27" s="54" t="s">
        <v>61</v>
      </c>
      <c r="B27" s="55">
        <f t="shared" si="0"/>
        <v>0</v>
      </c>
      <c r="C27" s="55"/>
      <c r="D27" s="55"/>
      <c r="E27" s="55"/>
      <c r="F27" s="44"/>
      <c r="G27" s="56">
        <f t="shared" si="1"/>
        <v>0</v>
      </c>
      <c r="H27" s="56">
        <f t="shared" si="2"/>
        <v>0</v>
      </c>
      <c r="I27" s="4"/>
      <c r="J27" s="69">
        <f t="shared" si="3"/>
        <v>0</v>
      </c>
      <c r="K27" s="2"/>
      <c r="L27" s="2"/>
      <c r="M27" s="2">
        <f t="shared" si="4"/>
        <v>0</v>
      </c>
      <c r="N27" s="2"/>
      <c r="O27" s="2"/>
      <c r="P27" s="2"/>
      <c r="Q27" s="22"/>
      <c r="R27" s="4"/>
      <c r="S27" s="2"/>
      <c r="T27" s="22"/>
      <c r="U27" s="2"/>
      <c r="V27" s="4"/>
      <c r="W27" s="2"/>
      <c r="X27" s="2"/>
      <c r="Y27" s="42">
        <f t="shared" si="5"/>
        <v>0</v>
      </c>
      <c r="Z27" s="36"/>
      <c r="AA27" s="36"/>
      <c r="AB27" s="2"/>
      <c r="AC27" s="2"/>
      <c r="AD27" s="2"/>
      <c r="AE27" s="2"/>
      <c r="AF27" s="289"/>
      <c r="AG27" s="289"/>
      <c r="AH27" s="289"/>
    </row>
    <row r="28" spans="1:34" s="1" customFormat="1" ht="20.100000000000001" customHeight="1" x14ac:dyDescent="0.25">
      <c r="A28" s="54" t="s">
        <v>62</v>
      </c>
      <c r="B28" s="55">
        <f t="shared" si="0"/>
        <v>0</v>
      </c>
      <c r="C28" s="55"/>
      <c r="D28" s="55"/>
      <c r="E28" s="55"/>
      <c r="F28" s="44"/>
      <c r="G28" s="56">
        <f t="shared" si="1"/>
        <v>0</v>
      </c>
      <c r="H28" s="56">
        <f t="shared" si="2"/>
        <v>0</v>
      </c>
      <c r="I28" s="4"/>
      <c r="J28" s="69">
        <f t="shared" si="3"/>
        <v>0</v>
      </c>
      <c r="K28" s="2"/>
      <c r="L28" s="2"/>
      <c r="M28" s="2">
        <f t="shared" si="4"/>
        <v>0</v>
      </c>
      <c r="N28" s="2"/>
      <c r="O28" s="2"/>
      <c r="P28" s="2"/>
      <c r="Q28" s="22"/>
      <c r="R28" s="4"/>
      <c r="S28" s="2"/>
      <c r="T28" s="22"/>
      <c r="U28" s="2"/>
      <c r="V28" s="4"/>
      <c r="W28" s="2"/>
      <c r="X28" s="2"/>
      <c r="Y28" s="42">
        <f t="shared" si="5"/>
        <v>0</v>
      </c>
      <c r="Z28" s="36"/>
      <c r="AA28" s="36"/>
      <c r="AB28" s="2"/>
      <c r="AC28" s="2"/>
      <c r="AD28" s="2"/>
      <c r="AE28" s="2"/>
      <c r="AF28" s="289"/>
      <c r="AG28" s="289"/>
      <c r="AH28" s="289"/>
    </row>
    <row r="29" spans="1:34" s="1" customFormat="1" ht="20.100000000000001" customHeight="1" x14ac:dyDescent="0.25">
      <c r="A29" s="54" t="s">
        <v>63</v>
      </c>
      <c r="B29" s="55">
        <f t="shared" si="0"/>
        <v>0</v>
      </c>
      <c r="C29" s="55">
        <f>SUM(C30+C31)</f>
        <v>0</v>
      </c>
      <c r="D29" s="55">
        <f>SUM(D30+D31)</f>
        <v>0</v>
      </c>
      <c r="E29" s="55">
        <f>SUM(E30+E31)</f>
        <v>0</v>
      </c>
      <c r="F29" s="44"/>
      <c r="G29" s="56">
        <f t="shared" si="1"/>
        <v>0</v>
      </c>
      <c r="H29" s="56">
        <f t="shared" si="2"/>
        <v>0</v>
      </c>
      <c r="I29" s="4">
        <f>SUM(I30+I31)</f>
        <v>0</v>
      </c>
      <c r="J29" s="69">
        <f t="shared" si="3"/>
        <v>0</v>
      </c>
      <c r="K29" s="2">
        <f t="shared" ref="K29:U29" si="6">SUM(K30+K31)</f>
        <v>0</v>
      </c>
      <c r="L29" s="2">
        <f t="shared" si="6"/>
        <v>0</v>
      </c>
      <c r="M29" s="2">
        <f t="shared" si="4"/>
        <v>0</v>
      </c>
      <c r="N29" s="2"/>
      <c r="O29" s="2">
        <f t="shared" si="6"/>
        <v>0</v>
      </c>
      <c r="P29" s="2">
        <f t="shared" si="6"/>
        <v>0</v>
      </c>
      <c r="Q29" s="22">
        <f t="shared" si="6"/>
        <v>0</v>
      </c>
      <c r="R29" s="4">
        <f t="shared" si="6"/>
        <v>0</v>
      </c>
      <c r="S29" s="2">
        <f t="shared" si="6"/>
        <v>0</v>
      </c>
      <c r="T29" s="22">
        <f t="shared" si="6"/>
        <v>0</v>
      </c>
      <c r="U29" s="2">
        <f t="shared" si="6"/>
        <v>0</v>
      </c>
      <c r="V29" s="4"/>
      <c r="W29" s="2"/>
      <c r="X29" s="2"/>
      <c r="Y29" s="42">
        <f t="shared" si="5"/>
        <v>0</v>
      </c>
      <c r="Z29" s="36">
        <f>SUM(Z30:Z31)</f>
        <v>0</v>
      </c>
      <c r="AA29" s="36">
        <f t="shared" ref="AA29:AD29" si="7">SUM(AA30+AA31)</f>
        <v>0</v>
      </c>
      <c r="AB29" s="2">
        <f t="shared" si="7"/>
        <v>0</v>
      </c>
      <c r="AC29" s="2">
        <f t="shared" si="7"/>
        <v>0</v>
      </c>
      <c r="AD29" s="2">
        <f t="shared" si="7"/>
        <v>0</v>
      </c>
      <c r="AE29" s="2"/>
      <c r="AF29" s="289"/>
      <c r="AG29" s="289"/>
      <c r="AH29" s="289"/>
    </row>
    <row r="30" spans="1:34" s="1" customFormat="1" ht="20.100000000000001" customHeight="1" x14ac:dyDescent="0.25">
      <c r="A30" s="54" t="s">
        <v>64</v>
      </c>
      <c r="B30" s="55">
        <f t="shared" si="0"/>
        <v>0</v>
      </c>
      <c r="C30" s="55"/>
      <c r="D30" s="55"/>
      <c r="E30" s="55"/>
      <c r="F30" s="44"/>
      <c r="G30" s="56">
        <f t="shared" si="1"/>
        <v>0</v>
      </c>
      <c r="H30" s="56">
        <f t="shared" si="2"/>
        <v>0</v>
      </c>
      <c r="I30" s="4"/>
      <c r="J30" s="69">
        <f t="shared" si="3"/>
        <v>0</v>
      </c>
      <c r="K30" s="2"/>
      <c r="L30" s="2"/>
      <c r="M30" s="2">
        <f t="shared" si="4"/>
        <v>0</v>
      </c>
      <c r="N30" s="2"/>
      <c r="O30" s="2"/>
      <c r="P30" s="2"/>
      <c r="Q30" s="22"/>
      <c r="R30" s="4"/>
      <c r="S30" s="2"/>
      <c r="T30" s="22"/>
      <c r="U30" s="2"/>
      <c r="V30" s="4"/>
      <c r="W30" s="2"/>
      <c r="X30" s="2"/>
      <c r="Y30" s="42">
        <f t="shared" si="5"/>
        <v>0</v>
      </c>
      <c r="Z30" s="36"/>
      <c r="AA30" s="36"/>
      <c r="AB30" s="2"/>
      <c r="AC30" s="2"/>
      <c r="AD30" s="2"/>
      <c r="AE30" s="2"/>
      <c r="AF30" s="289"/>
      <c r="AG30" s="289"/>
      <c r="AH30" s="289"/>
    </row>
    <row r="31" spans="1:34" s="1" customFormat="1" ht="20.100000000000001" customHeight="1" x14ac:dyDescent="0.25">
      <c r="A31" s="54" t="s">
        <v>65</v>
      </c>
      <c r="B31" s="55">
        <f t="shared" si="0"/>
        <v>0</v>
      </c>
      <c r="C31" s="55"/>
      <c r="D31" s="55"/>
      <c r="E31" s="55"/>
      <c r="F31" s="44"/>
      <c r="G31" s="56">
        <f t="shared" si="1"/>
        <v>0</v>
      </c>
      <c r="H31" s="56">
        <f t="shared" si="2"/>
        <v>0</v>
      </c>
      <c r="I31" s="4"/>
      <c r="J31" s="69">
        <f t="shared" si="3"/>
        <v>0</v>
      </c>
      <c r="K31" s="2"/>
      <c r="L31" s="2"/>
      <c r="M31" s="2">
        <f t="shared" si="4"/>
        <v>0</v>
      </c>
      <c r="N31" s="2"/>
      <c r="O31" s="2"/>
      <c r="P31" s="2"/>
      <c r="Q31" s="22"/>
      <c r="R31" s="4"/>
      <c r="S31" s="2"/>
      <c r="T31" s="22"/>
      <c r="U31" s="2"/>
      <c r="V31" s="4"/>
      <c r="W31" s="2"/>
      <c r="X31" s="2"/>
      <c r="Y31" s="42">
        <f t="shared" si="5"/>
        <v>0</v>
      </c>
      <c r="Z31" s="36"/>
      <c r="AA31" s="36"/>
      <c r="AB31" s="2"/>
      <c r="AC31" s="2"/>
      <c r="AD31" s="2"/>
      <c r="AE31" s="2"/>
      <c r="AF31" s="289"/>
      <c r="AG31" s="289"/>
      <c r="AH31" s="289"/>
    </row>
    <row r="32" spans="1:34" s="1" customFormat="1" ht="20.100000000000001" customHeight="1" x14ac:dyDescent="0.25">
      <c r="A32" s="54" t="s">
        <v>66</v>
      </c>
      <c r="B32" s="55">
        <f t="shared" si="0"/>
        <v>0</v>
      </c>
      <c r="C32" s="55"/>
      <c r="D32" s="55"/>
      <c r="E32" s="55"/>
      <c r="F32" s="44"/>
      <c r="G32" s="56">
        <f t="shared" si="1"/>
        <v>0</v>
      </c>
      <c r="H32" s="56">
        <f t="shared" si="2"/>
        <v>0</v>
      </c>
      <c r="I32" s="4"/>
      <c r="J32" s="69">
        <f t="shared" si="3"/>
        <v>0</v>
      </c>
      <c r="K32" s="38"/>
      <c r="L32" s="38"/>
      <c r="M32" s="2">
        <f t="shared" si="4"/>
        <v>0</v>
      </c>
      <c r="N32" s="38"/>
      <c r="O32" s="38"/>
      <c r="P32" s="38"/>
      <c r="Q32" s="22"/>
      <c r="R32" s="4"/>
      <c r="S32" s="2"/>
      <c r="T32" s="22"/>
      <c r="U32" s="2"/>
      <c r="V32" s="4"/>
      <c r="W32" s="2"/>
      <c r="X32" s="2"/>
      <c r="Y32" s="42">
        <f t="shared" si="5"/>
        <v>0</v>
      </c>
      <c r="Z32" s="36"/>
      <c r="AA32" s="36"/>
      <c r="AB32" s="2"/>
      <c r="AC32" s="2"/>
      <c r="AD32" s="2"/>
      <c r="AE32" s="2"/>
      <c r="AF32" s="289"/>
      <c r="AG32" s="289"/>
      <c r="AH32" s="289"/>
    </row>
    <row r="33" spans="1:34" s="1" customFormat="1" ht="20.100000000000001" customHeight="1" x14ac:dyDescent="0.25">
      <c r="A33" s="54" t="s">
        <v>67</v>
      </c>
      <c r="B33" s="55">
        <f t="shared" si="0"/>
        <v>0</v>
      </c>
      <c r="C33" s="55"/>
      <c r="D33" s="55"/>
      <c r="E33" s="55"/>
      <c r="F33" s="44"/>
      <c r="G33" s="56">
        <f t="shared" si="1"/>
        <v>0</v>
      </c>
      <c r="H33" s="56">
        <f t="shared" si="2"/>
        <v>0</v>
      </c>
      <c r="I33" s="4"/>
      <c r="J33" s="69">
        <f t="shared" si="3"/>
        <v>0</v>
      </c>
      <c r="K33" s="38"/>
      <c r="L33" s="38"/>
      <c r="M33" s="2">
        <f t="shared" si="4"/>
        <v>0</v>
      </c>
      <c r="N33" s="38"/>
      <c r="O33" s="38"/>
      <c r="P33" s="38"/>
      <c r="Q33" s="22"/>
      <c r="R33" s="4"/>
      <c r="S33" s="2"/>
      <c r="T33" s="22"/>
      <c r="U33" s="2"/>
      <c r="V33" s="4"/>
      <c r="W33" s="2"/>
      <c r="X33" s="2"/>
      <c r="Y33" s="42">
        <f t="shared" si="5"/>
        <v>0</v>
      </c>
      <c r="Z33" s="2"/>
      <c r="AA33" s="2"/>
      <c r="AB33" s="2"/>
      <c r="AC33" s="2"/>
      <c r="AD33" s="2"/>
      <c r="AE33" s="2"/>
      <c r="AF33" s="289"/>
      <c r="AG33" s="289"/>
      <c r="AH33" s="289"/>
    </row>
    <row r="34" spans="1:34" s="1" customFormat="1" ht="20.100000000000001" customHeight="1" x14ac:dyDescent="0.25">
      <c r="A34" s="54" t="s">
        <v>68</v>
      </c>
      <c r="B34" s="55">
        <f t="shared" si="0"/>
        <v>0</v>
      </c>
      <c r="C34" s="55"/>
      <c r="D34" s="55"/>
      <c r="E34" s="55"/>
      <c r="F34" s="44"/>
      <c r="G34" s="56">
        <f t="shared" si="1"/>
        <v>0</v>
      </c>
      <c r="H34" s="56">
        <f t="shared" si="2"/>
        <v>0</v>
      </c>
      <c r="I34" s="4"/>
      <c r="J34" s="69">
        <f t="shared" si="3"/>
        <v>0</v>
      </c>
      <c r="K34" s="38"/>
      <c r="L34" s="38"/>
      <c r="M34" s="2">
        <f t="shared" si="4"/>
        <v>0</v>
      </c>
      <c r="N34" s="38"/>
      <c r="O34" s="38"/>
      <c r="P34" s="38"/>
      <c r="Q34" s="22"/>
      <c r="R34" s="4"/>
      <c r="S34" s="2"/>
      <c r="T34" s="22"/>
      <c r="U34" s="2"/>
      <c r="V34" s="4"/>
      <c r="W34" s="2"/>
      <c r="X34" s="2"/>
      <c r="Y34" s="42">
        <f t="shared" si="5"/>
        <v>0</v>
      </c>
      <c r="Z34" s="2"/>
      <c r="AA34" s="2"/>
      <c r="AB34" s="2"/>
      <c r="AC34" s="2"/>
      <c r="AD34" s="2"/>
      <c r="AE34" s="2"/>
      <c r="AF34" s="289"/>
      <c r="AG34" s="289"/>
      <c r="AH34" s="289"/>
    </row>
    <row r="35" spans="1:34" s="1" customFormat="1" ht="20.100000000000001" customHeight="1" x14ac:dyDescent="0.25">
      <c r="A35" s="54" t="s">
        <v>69</v>
      </c>
      <c r="B35" s="55">
        <f t="shared" si="0"/>
        <v>0</v>
      </c>
      <c r="C35" s="55"/>
      <c r="D35" s="55"/>
      <c r="E35" s="55"/>
      <c r="F35" s="44"/>
      <c r="G35" s="56">
        <f t="shared" si="1"/>
        <v>0</v>
      </c>
      <c r="H35" s="56">
        <f t="shared" si="2"/>
        <v>0</v>
      </c>
      <c r="I35" s="4"/>
      <c r="J35" s="69">
        <f t="shared" si="3"/>
        <v>0</v>
      </c>
      <c r="K35" s="38"/>
      <c r="L35" s="38"/>
      <c r="M35" s="2">
        <f t="shared" si="4"/>
        <v>0</v>
      </c>
      <c r="N35" s="38"/>
      <c r="O35" s="38"/>
      <c r="P35" s="38"/>
      <c r="Q35" s="22"/>
      <c r="R35" s="4"/>
      <c r="S35" s="2"/>
      <c r="T35" s="22"/>
      <c r="U35" s="2"/>
      <c r="V35" s="4"/>
      <c r="W35" s="2"/>
      <c r="X35" s="2"/>
      <c r="Y35" s="42">
        <f t="shared" si="5"/>
        <v>0</v>
      </c>
      <c r="Z35" s="2"/>
      <c r="AA35" s="2"/>
      <c r="AB35" s="2"/>
      <c r="AC35" s="2"/>
      <c r="AD35" s="2"/>
      <c r="AE35" s="2"/>
      <c r="AF35" s="289"/>
      <c r="AG35" s="289"/>
      <c r="AH35" s="289"/>
    </row>
    <row r="36" spans="1:34" s="1" customFormat="1" ht="20.100000000000001" customHeight="1" x14ac:dyDescent="0.25">
      <c r="A36" s="54" t="s">
        <v>70</v>
      </c>
      <c r="B36" s="55">
        <f t="shared" si="0"/>
        <v>0</v>
      </c>
      <c r="C36" s="55"/>
      <c r="D36" s="55"/>
      <c r="E36" s="55"/>
      <c r="F36" s="44"/>
      <c r="G36" s="56">
        <f t="shared" si="1"/>
        <v>0</v>
      </c>
      <c r="H36" s="56">
        <f t="shared" si="2"/>
        <v>0</v>
      </c>
      <c r="I36" s="4"/>
      <c r="J36" s="69">
        <f t="shared" si="3"/>
        <v>0</v>
      </c>
      <c r="K36" s="38"/>
      <c r="L36" s="38"/>
      <c r="M36" s="2">
        <f t="shared" si="4"/>
        <v>0</v>
      </c>
      <c r="N36" s="38"/>
      <c r="O36" s="38"/>
      <c r="P36" s="38"/>
      <c r="Q36" s="22"/>
      <c r="R36" s="4"/>
      <c r="S36" s="2"/>
      <c r="T36" s="22"/>
      <c r="U36" s="2"/>
      <c r="V36" s="4"/>
      <c r="W36" s="2"/>
      <c r="X36" s="2"/>
      <c r="Y36" s="42">
        <f t="shared" si="5"/>
        <v>0</v>
      </c>
      <c r="Z36" s="2"/>
      <c r="AA36" s="2"/>
      <c r="AB36" s="9"/>
      <c r="AC36" s="2"/>
      <c r="AD36" s="2"/>
      <c r="AE36" s="2"/>
      <c r="AF36" s="289"/>
      <c r="AG36" s="289"/>
      <c r="AH36" s="289"/>
    </row>
    <row r="37" spans="1:34" s="1" customFormat="1" ht="20.100000000000001" customHeight="1" x14ac:dyDescent="0.25">
      <c r="A37" s="54" t="s">
        <v>71</v>
      </c>
      <c r="B37" s="55">
        <f t="shared" si="0"/>
        <v>0</v>
      </c>
      <c r="C37" s="55">
        <f>SUM(C38+C39)</f>
        <v>0</v>
      </c>
      <c r="D37" s="55">
        <f>SUM(D38+D39)</f>
        <v>0</v>
      </c>
      <c r="E37" s="55">
        <f>SUM(E38+E39)</f>
        <v>0</v>
      </c>
      <c r="F37" s="44">
        <f>SUM(F38+F39)</f>
        <v>0</v>
      </c>
      <c r="G37" s="56">
        <f t="shared" si="1"/>
        <v>0</v>
      </c>
      <c r="H37" s="56">
        <f t="shared" si="2"/>
        <v>0</v>
      </c>
      <c r="I37" s="4">
        <f>SUM(I38+I39)</f>
        <v>0</v>
      </c>
      <c r="J37" s="69">
        <f t="shared" si="3"/>
        <v>0</v>
      </c>
      <c r="K37" s="38">
        <f>SUM(K38+K39)</f>
        <v>0</v>
      </c>
      <c r="L37" s="38">
        <f t="shared" ref="L37:U37" si="8">SUM(L38+L39)</f>
        <v>0</v>
      </c>
      <c r="M37" s="2">
        <f t="shared" si="4"/>
        <v>0</v>
      </c>
      <c r="N37" s="38"/>
      <c r="O37" s="38">
        <f t="shared" si="8"/>
        <v>0</v>
      </c>
      <c r="P37" s="38">
        <f t="shared" si="8"/>
        <v>0</v>
      </c>
      <c r="Q37" s="22">
        <f t="shared" si="8"/>
        <v>0</v>
      </c>
      <c r="R37" s="4">
        <f t="shared" si="8"/>
        <v>0</v>
      </c>
      <c r="S37" s="2">
        <f>SUM(S38+S39)</f>
        <v>0</v>
      </c>
      <c r="T37" s="22">
        <f t="shared" si="8"/>
        <v>0</v>
      </c>
      <c r="U37" s="2">
        <f t="shared" si="8"/>
        <v>0</v>
      </c>
      <c r="V37" s="4"/>
      <c r="W37" s="2"/>
      <c r="X37" s="2"/>
      <c r="Y37" s="42">
        <f t="shared" si="5"/>
        <v>0</v>
      </c>
      <c r="Z37" s="2">
        <f>SUM(Z38:Z39)</f>
        <v>0</v>
      </c>
      <c r="AA37" s="2">
        <f t="shared" ref="AA37:AD37" si="9">SUM(AA38+AA39)</f>
        <v>0</v>
      </c>
      <c r="AB37" s="2">
        <f t="shared" si="9"/>
        <v>0</v>
      </c>
      <c r="AC37" s="2">
        <f t="shared" si="9"/>
        <v>0</v>
      </c>
      <c r="AD37" s="2">
        <f t="shared" si="9"/>
        <v>0</v>
      </c>
      <c r="AE37" s="2"/>
      <c r="AF37" s="289"/>
      <c r="AG37" s="289"/>
      <c r="AH37" s="289"/>
    </row>
    <row r="38" spans="1:34" s="1" customFormat="1" ht="20.100000000000001" customHeight="1" x14ac:dyDescent="0.25">
      <c r="A38" s="54" t="s">
        <v>72</v>
      </c>
      <c r="B38" s="55">
        <f t="shared" si="0"/>
        <v>0</v>
      </c>
      <c r="C38" s="55"/>
      <c r="D38" s="55"/>
      <c r="E38" s="55"/>
      <c r="F38" s="44"/>
      <c r="G38" s="56">
        <f t="shared" si="1"/>
        <v>0</v>
      </c>
      <c r="H38" s="56">
        <f t="shared" si="2"/>
        <v>0</v>
      </c>
      <c r="I38" s="4"/>
      <c r="J38" s="69">
        <f t="shared" si="3"/>
        <v>0</v>
      </c>
      <c r="K38" s="38"/>
      <c r="L38" s="38"/>
      <c r="M38" s="2">
        <f t="shared" si="4"/>
        <v>0</v>
      </c>
      <c r="N38" s="38"/>
      <c r="O38" s="38"/>
      <c r="P38" s="38"/>
      <c r="Q38" s="22"/>
      <c r="R38" s="4"/>
      <c r="S38" s="2"/>
      <c r="T38" s="22"/>
      <c r="U38" s="2"/>
      <c r="V38" s="4"/>
      <c r="W38" s="2"/>
      <c r="X38" s="2"/>
      <c r="Y38" s="42">
        <f t="shared" si="5"/>
        <v>0</v>
      </c>
      <c r="Z38" s="2"/>
      <c r="AA38" s="2"/>
      <c r="AB38" s="2"/>
      <c r="AC38" s="2"/>
      <c r="AD38" s="2"/>
      <c r="AE38" s="2"/>
      <c r="AF38" s="289"/>
      <c r="AG38" s="289"/>
      <c r="AH38" s="289"/>
    </row>
    <row r="39" spans="1:34" s="1" customFormat="1" ht="20.100000000000001" customHeight="1" x14ac:dyDescent="0.25">
      <c r="A39" s="54" t="s">
        <v>73</v>
      </c>
      <c r="B39" s="55">
        <f t="shared" si="0"/>
        <v>0</v>
      </c>
      <c r="C39" s="55"/>
      <c r="D39" s="55"/>
      <c r="E39" s="55"/>
      <c r="F39" s="44"/>
      <c r="G39" s="56">
        <f t="shared" si="1"/>
        <v>0</v>
      </c>
      <c r="H39" s="56">
        <f t="shared" si="2"/>
        <v>0</v>
      </c>
      <c r="I39" s="4"/>
      <c r="J39" s="69">
        <f t="shared" si="3"/>
        <v>0</v>
      </c>
      <c r="K39" s="38"/>
      <c r="L39" s="38"/>
      <c r="M39" s="2">
        <f t="shared" si="4"/>
        <v>0</v>
      </c>
      <c r="N39" s="38"/>
      <c r="O39" s="38"/>
      <c r="P39" s="38"/>
      <c r="Q39" s="22"/>
      <c r="R39" s="4"/>
      <c r="S39" s="2"/>
      <c r="T39" s="22"/>
      <c r="U39" s="2"/>
      <c r="V39" s="4"/>
      <c r="W39" s="2"/>
      <c r="X39" s="2"/>
      <c r="Y39" s="42">
        <f t="shared" si="5"/>
        <v>0</v>
      </c>
      <c r="Z39" s="2"/>
      <c r="AA39" s="2"/>
      <c r="AB39" s="2"/>
      <c r="AC39" s="2"/>
      <c r="AD39" s="2"/>
      <c r="AE39" s="2"/>
      <c r="AF39" s="289"/>
      <c r="AG39" s="289"/>
      <c r="AH39" s="289"/>
    </row>
    <row r="40" spans="1:34" s="1" customFormat="1" ht="20.100000000000001" customHeight="1" x14ac:dyDescent="0.25">
      <c r="A40" s="54" t="s">
        <v>74</v>
      </c>
      <c r="B40" s="55">
        <f t="shared" si="0"/>
        <v>0</v>
      </c>
      <c r="C40" s="55"/>
      <c r="D40" s="55"/>
      <c r="E40" s="55"/>
      <c r="F40" s="44"/>
      <c r="G40" s="56">
        <f t="shared" si="1"/>
        <v>0</v>
      </c>
      <c r="H40" s="56">
        <f t="shared" si="2"/>
        <v>0</v>
      </c>
      <c r="I40" s="4"/>
      <c r="J40" s="69">
        <f t="shared" si="3"/>
        <v>0</v>
      </c>
      <c r="K40" s="38"/>
      <c r="L40" s="38"/>
      <c r="M40" s="2">
        <f t="shared" si="4"/>
        <v>0</v>
      </c>
      <c r="N40" s="38"/>
      <c r="O40" s="38"/>
      <c r="P40" s="38"/>
      <c r="Q40" s="22"/>
      <c r="R40" s="4"/>
      <c r="S40" s="2"/>
      <c r="T40" s="22"/>
      <c r="U40" s="2"/>
      <c r="V40" s="4"/>
      <c r="W40" s="2"/>
      <c r="X40" s="2"/>
      <c r="Y40" s="42">
        <f t="shared" si="5"/>
        <v>0</v>
      </c>
      <c r="Z40" s="2"/>
      <c r="AA40" s="2"/>
      <c r="AB40" s="2"/>
      <c r="AC40" s="2"/>
      <c r="AD40" s="2"/>
      <c r="AE40" s="2"/>
      <c r="AF40" s="289"/>
      <c r="AG40" s="289"/>
      <c r="AH40" s="289"/>
    </row>
    <row r="41" spans="1:34" s="1" customFormat="1" ht="20.100000000000001" customHeight="1" x14ac:dyDescent="0.25">
      <c r="A41" s="54" t="s">
        <v>75</v>
      </c>
      <c r="B41" s="55">
        <f t="shared" si="0"/>
        <v>0</v>
      </c>
      <c r="C41" s="55"/>
      <c r="D41" s="55"/>
      <c r="E41" s="55"/>
      <c r="F41" s="44"/>
      <c r="G41" s="56">
        <f t="shared" si="1"/>
        <v>0</v>
      </c>
      <c r="H41" s="56">
        <f t="shared" si="2"/>
        <v>0</v>
      </c>
      <c r="I41" s="4"/>
      <c r="J41" s="69">
        <f t="shared" si="3"/>
        <v>0</v>
      </c>
      <c r="K41" s="38"/>
      <c r="L41" s="38"/>
      <c r="M41" s="2">
        <f t="shared" si="4"/>
        <v>0</v>
      </c>
      <c r="N41" s="38"/>
      <c r="O41" s="38"/>
      <c r="P41" s="38"/>
      <c r="Q41" s="22"/>
      <c r="R41" s="4"/>
      <c r="S41" s="2"/>
      <c r="T41" s="22"/>
      <c r="U41" s="2"/>
      <c r="V41" s="4"/>
      <c r="W41" s="2"/>
      <c r="X41" s="2"/>
      <c r="Y41" s="42">
        <f t="shared" si="5"/>
        <v>0</v>
      </c>
      <c r="Z41" s="2"/>
      <c r="AA41" s="2"/>
      <c r="AB41" s="2"/>
      <c r="AC41" s="2"/>
      <c r="AD41" s="2"/>
      <c r="AE41" s="2"/>
      <c r="AF41" s="289"/>
      <c r="AG41" s="289"/>
      <c r="AH41" s="289"/>
    </row>
    <row r="42" spans="1:34" s="1" customFormat="1" ht="20.100000000000001" customHeight="1" x14ac:dyDescent="0.25">
      <c r="A42" s="54" t="s">
        <v>76</v>
      </c>
      <c r="B42" s="55">
        <f t="shared" si="0"/>
        <v>0</v>
      </c>
      <c r="C42" s="55"/>
      <c r="D42" s="55"/>
      <c r="E42" s="55"/>
      <c r="F42" s="44"/>
      <c r="G42" s="56">
        <f t="shared" si="1"/>
        <v>0</v>
      </c>
      <c r="H42" s="56">
        <f t="shared" si="2"/>
        <v>0</v>
      </c>
      <c r="I42" s="4"/>
      <c r="J42" s="69">
        <f t="shared" si="3"/>
        <v>0</v>
      </c>
      <c r="K42" s="38"/>
      <c r="L42" s="38"/>
      <c r="M42" s="2">
        <f t="shared" si="4"/>
        <v>0</v>
      </c>
      <c r="N42" s="38"/>
      <c r="O42" s="38"/>
      <c r="P42" s="38"/>
      <c r="Q42" s="22"/>
      <c r="R42" s="4"/>
      <c r="S42" s="2"/>
      <c r="T42" s="22"/>
      <c r="U42" s="2"/>
      <c r="V42" s="4"/>
      <c r="W42" s="2"/>
      <c r="X42" s="2"/>
      <c r="Y42" s="42">
        <f t="shared" si="5"/>
        <v>0</v>
      </c>
      <c r="Z42" s="2"/>
      <c r="AA42" s="2"/>
      <c r="AB42" s="2"/>
      <c r="AC42" s="2"/>
      <c r="AD42" s="2"/>
      <c r="AE42" s="2"/>
      <c r="AF42" s="289"/>
      <c r="AG42" s="289"/>
      <c r="AH42" s="289"/>
    </row>
    <row r="43" spans="1:34" s="1" customFormat="1" ht="20.100000000000001" customHeight="1" x14ac:dyDescent="0.25">
      <c r="A43" s="54" t="s">
        <v>77</v>
      </c>
      <c r="B43" s="55">
        <f t="shared" si="0"/>
        <v>0</v>
      </c>
      <c r="C43" s="55"/>
      <c r="D43" s="55"/>
      <c r="E43" s="55"/>
      <c r="F43" s="44"/>
      <c r="G43" s="56">
        <f>H43+J43</f>
        <v>0</v>
      </c>
      <c r="H43" s="56">
        <f t="shared" si="2"/>
        <v>0</v>
      </c>
      <c r="I43" s="4"/>
      <c r="J43" s="69">
        <f t="shared" si="3"/>
        <v>0</v>
      </c>
      <c r="K43" s="38"/>
      <c r="L43" s="38"/>
      <c r="M43" s="2">
        <f t="shared" si="4"/>
        <v>0</v>
      </c>
      <c r="N43" s="38"/>
      <c r="O43" s="38"/>
      <c r="P43" s="38"/>
      <c r="Q43" s="22"/>
      <c r="R43" s="4"/>
      <c r="S43" s="2"/>
      <c r="T43" s="22"/>
      <c r="U43" s="2"/>
      <c r="V43" s="4"/>
      <c r="W43" s="2"/>
      <c r="X43" s="2"/>
      <c r="Y43" s="42">
        <f t="shared" si="5"/>
        <v>0</v>
      </c>
      <c r="Z43" s="2"/>
      <c r="AA43" s="2"/>
      <c r="AB43" s="2"/>
      <c r="AC43" s="2"/>
      <c r="AD43" s="2"/>
      <c r="AE43" s="2"/>
      <c r="AF43" s="289"/>
      <c r="AG43" s="289"/>
      <c r="AH43" s="289"/>
    </row>
    <row r="44" spans="1:34" s="1" customFormat="1" ht="20.100000000000001" customHeight="1" x14ac:dyDescent="0.25">
      <c r="A44" s="54" t="s">
        <v>78</v>
      </c>
      <c r="B44" s="55">
        <f t="shared" si="0"/>
        <v>0</v>
      </c>
      <c r="C44" s="55"/>
      <c r="D44" s="55"/>
      <c r="E44" s="55"/>
      <c r="F44" s="44"/>
      <c r="G44" s="56">
        <f t="shared" si="1"/>
        <v>0</v>
      </c>
      <c r="H44" s="56">
        <f t="shared" si="2"/>
        <v>0</v>
      </c>
      <c r="I44" s="4"/>
      <c r="J44" s="69">
        <f t="shared" si="3"/>
        <v>0</v>
      </c>
      <c r="K44" s="38"/>
      <c r="L44" s="38"/>
      <c r="M44" s="2">
        <f t="shared" si="4"/>
        <v>0</v>
      </c>
      <c r="N44" s="38"/>
      <c r="O44" s="38"/>
      <c r="P44" s="38"/>
      <c r="Q44" s="22"/>
      <c r="R44" s="4"/>
      <c r="S44" s="2"/>
      <c r="T44" s="22"/>
      <c r="U44" s="2"/>
      <c r="V44" s="4"/>
      <c r="W44" s="2"/>
      <c r="X44" s="2"/>
      <c r="Y44" s="42">
        <f t="shared" si="5"/>
        <v>0</v>
      </c>
      <c r="Z44" s="2"/>
      <c r="AA44" s="2"/>
      <c r="AB44" s="2"/>
      <c r="AC44" s="2"/>
      <c r="AD44" s="2"/>
      <c r="AE44" s="2"/>
      <c r="AF44" s="289"/>
      <c r="AG44" s="289"/>
      <c r="AH44" s="289"/>
    </row>
    <row r="45" spans="1:34" s="1" customFormat="1" ht="20.100000000000001" customHeight="1" x14ac:dyDescent="0.25">
      <c r="A45" s="54" t="s">
        <v>79</v>
      </c>
      <c r="B45" s="55">
        <f t="shared" si="0"/>
        <v>0</v>
      </c>
      <c r="C45" s="55"/>
      <c r="D45" s="55"/>
      <c r="E45" s="55"/>
      <c r="F45" s="44"/>
      <c r="G45" s="56">
        <f t="shared" si="1"/>
        <v>0</v>
      </c>
      <c r="H45" s="56">
        <f t="shared" si="2"/>
        <v>0</v>
      </c>
      <c r="I45" s="4"/>
      <c r="J45" s="69">
        <f t="shared" si="3"/>
        <v>0</v>
      </c>
      <c r="K45" s="38"/>
      <c r="L45" s="38"/>
      <c r="M45" s="2">
        <f t="shared" si="4"/>
        <v>0</v>
      </c>
      <c r="N45" s="38"/>
      <c r="O45" s="38"/>
      <c r="P45" s="38"/>
      <c r="Q45" s="22"/>
      <c r="R45" s="4"/>
      <c r="S45" s="2"/>
      <c r="T45" s="22"/>
      <c r="U45" s="2"/>
      <c r="V45" s="4"/>
      <c r="W45" s="2"/>
      <c r="X45" s="2"/>
      <c r="Y45" s="42">
        <f t="shared" si="5"/>
        <v>0</v>
      </c>
      <c r="Z45" s="36"/>
      <c r="AA45" s="36"/>
      <c r="AB45" s="2"/>
      <c r="AC45" s="2"/>
      <c r="AD45" s="2"/>
      <c r="AE45" s="2"/>
      <c r="AF45" s="289"/>
      <c r="AG45" s="289"/>
      <c r="AH45" s="289"/>
    </row>
    <row r="46" spans="1:34" s="1" customFormat="1" x14ac:dyDescent="0.25">
      <c r="A46" s="54" t="s">
        <v>80</v>
      </c>
      <c r="B46" s="55">
        <f t="shared" si="0"/>
        <v>0</v>
      </c>
      <c r="C46" s="55"/>
      <c r="D46" s="55"/>
      <c r="E46" s="55"/>
      <c r="F46" s="44"/>
      <c r="G46" s="56">
        <f t="shared" si="1"/>
        <v>0</v>
      </c>
      <c r="H46" s="56">
        <f t="shared" si="2"/>
        <v>0</v>
      </c>
      <c r="I46" s="4"/>
      <c r="J46" s="69">
        <f t="shared" si="3"/>
        <v>0</v>
      </c>
      <c r="K46" s="38"/>
      <c r="L46" s="38"/>
      <c r="M46" s="2">
        <f t="shared" si="4"/>
        <v>0</v>
      </c>
      <c r="N46" s="38"/>
      <c r="O46" s="38"/>
      <c r="P46" s="38"/>
      <c r="Q46" s="22"/>
      <c r="R46" s="4"/>
      <c r="S46" s="2"/>
      <c r="T46" s="22"/>
      <c r="U46" s="2"/>
      <c r="V46" s="4"/>
      <c r="W46" s="2"/>
      <c r="X46" s="2"/>
      <c r="Y46" s="42">
        <f t="shared" si="5"/>
        <v>0</v>
      </c>
      <c r="Z46" s="2"/>
      <c r="AA46" s="2"/>
      <c r="AB46" s="2"/>
      <c r="AC46" s="2"/>
      <c r="AD46" s="2"/>
      <c r="AE46" s="2"/>
      <c r="AF46" s="289"/>
      <c r="AG46" s="289"/>
      <c r="AH46" s="289"/>
    </row>
    <row r="47" spans="1:34" s="1" customFormat="1" ht="39" customHeight="1" x14ac:dyDescent="0.25">
      <c r="A47" s="54" t="s">
        <v>81</v>
      </c>
      <c r="B47" s="55">
        <f t="shared" si="0"/>
        <v>0</v>
      </c>
      <c r="C47" s="55"/>
      <c r="D47" s="55"/>
      <c r="E47" s="55"/>
      <c r="F47" s="44"/>
      <c r="G47" s="56">
        <f t="shared" si="1"/>
        <v>0</v>
      </c>
      <c r="H47" s="56">
        <f t="shared" si="2"/>
        <v>0</v>
      </c>
      <c r="I47" s="4"/>
      <c r="J47" s="69">
        <f t="shared" si="3"/>
        <v>0</v>
      </c>
      <c r="K47" s="38"/>
      <c r="L47" s="38"/>
      <c r="M47" s="2">
        <f t="shared" si="4"/>
        <v>0</v>
      </c>
      <c r="N47" s="38"/>
      <c r="O47" s="38"/>
      <c r="P47" s="38"/>
      <c r="Q47" s="22"/>
      <c r="R47" s="4"/>
      <c r="S47" s="2"/>
      <c r="T47" s="22"/>
      <c r="U47" s="2"/>
      <c r="V47" s="4"/>
      <c r="W47" s="2"/>
      <c r="X47" s="2"/>
      <c r="Y47" s="42">
        <f t="shared" si="5"/>
        <v>0</v>
      </c>
      <c r="Z47" s="2"/>
      <c r="AA47" s="2"/>
      <c r="AB47" s="2"/>
      <c r="AC47" s="2"/>
      <c r="AD47" s="2"/>
      <c r="AE47" s="2"/>
      <c r="AF47" s="289"/>
      <c r="AG47" s="289"/>
      <c r="AH47" s="289"/>
    </row>
    <row r="48" spans="1:34" s="1" customFormat="1" ht="20.100000000000001" customHeight="1" x14ac:dyDescent="0.25">
      <c r="A48" s="54" t="s">
        <v>82</v>
      </c>
      <c r="B48" s="55">
        <f t="shared" si="0"/>
        <v>0</v>
      </c>
      <c r="C48" s="55"/>
      <c r="D48" s="55"/>
      <c r="E48" s="55"/>
      <c r="F48" s="44"/>
      <c r="G48" s="56">
        <f t="shared" si="1"/>
        <v>0</v>
      </c>
      <c r="H48" s="56">
        <f t="shared" si="2"/>
        <v>0</v>
      </c>
      <c r="I48" s="4"/>
      <c r="J48" s="69">
        <f t="shared" si="3"/>
        <v>0</v>
      </c>
      <c r="K48" s="2"/>
      <c r="L48" s="2"/>
      <c r="M48" s="2">
        <f t="shared" si="4"/>
        <v>0</v>
      </c>
      <c r="N48" s="2"/>
      <c r="O48" s="2"/>
      <c r="P48" s="2"/>
      <c r="Q48" s="22"/>
      <c r="R48" s="4"/>
      <c r="S48" s="2"/>
      <c r="T48" s="22"/>
      <c r="U48" s="2"/>
      <c r="V48" s="4"/>
      <c r="W48" s="2"/>
      <c r="X48" s="2"/>
      <c r="Y48" s="42">
        <f t="shared" si="5"/>
        <v>0</v>
      </c>
      <c r="Z48" s="2"/>
      <c r="AA48" s="2"/>
      <c r="AB48" s="2"/>
      <c r="AC48" s="2"/>
      <c r="AD48" s="2"/>
      <c r="AE48" s="2"/>
      <c r="AF48" s="289"/>
      <c r="AG48" s="289"/>
      <c r="AH48" s="289"/>
    </row>
    <row r="49" spans="1:34" s="1" customFormat="1" ht="45" customHeight="1" x14ac:dyDescent="0.25">
      <c r="A49" s="54" t="s">
        <v>206</v>
      </c>
      <c r="B49" s="55">
        <f t="shared" si="0"/>
        <v>0</v>
      </c>
      <c r="C49" s="55">
        <f>SUM(C50:C51)</f>
        <v>0</v>
      </c>
      <c r="D49" s="55">
        <f t="shared" ref="D49:I49" si="10">SUM(D50:D51)</f>
        <v>0</v>
      </c>
      <c r="E49" s="55">
        <f t="shared" si="10"/>
        <v>0</v>
      </c>
      <c r="F49" s="184">
        <f t="shared" si="10"/>
        <v>0</v>
      </c>
      <c r="G49" s="185">
        <f t="shared" si="10"/>
        <v>0</v>
      </c>
      <c r="H49" s="56">
        <f t="shared" si="2"/>
        <v>0</v>
      </c>
      <c r="I49" s="22">
        <f t="shared" si="10"/>
        <v>0</v>
      </c>
      <c r="J49" s="69">
        <f t="shared" si="3"/>
        <v>0</v>
      </c>
      <c r="K49" s="2"/>
      <c r="L49" s="2"/>
      <c r="M49" s="2">
        <f t="shared" si="4"/>
        <v>0</v>
      </c>
      <c r="N49" s="2"/>
      <c r="O49" s="2"/>
      <c r="P49" s="2"/>
      <c r="Q49" s="22"/>
      <c r="R49" s="4"/>
      <c r="S49" s="2"/>
      <c r="T49" s="22"/>
      <c r="U49" s="2"/>
      <c r="V49" s="4"/>
      <c r="W49" s="2"/>
      <c r="X49" s="2"/>
      <c r="Y49" s="42">
        <f t="shared" si="5"/>
        <v>0</v>
      </c>
      <c r="Z49" s="2"/>
      <c r="AA49" s="2"/>
      <c r="AB49" s="2"/>
      <c r="AC49" s="2"/>
      <c r="AD49" s="2"/>
      <c r="AE49" s="2"/>
      <c r="AF49" s="289"/>
      <c r="AG49" s="289"/>
      <c r="AH49" s="289"/>
    </row>
    <row r="50" spans="1:34" s="1" customFormat="1" x14ac:dyDescent="0.25">
      <c r="A50" s="54" t="s">
        <v>83</v>
      </c>
      <c r="B50" s="55">
        <f t="shared" si="0"/>
        <v>0</v>
      </c>
      <c r="C50" s="55">
        <v>0</v>
      </c>
      <c r="D50" s="55"/>
      <c r="E50" s="55"/>
      <c r="F50" s="44"/>
      <c r="G50" s="56">
        <f t="shared" si="1"/>
        <v>0</v>
      </c>
      <c r="H50" s="56">
        <f t="shared" si="2"/>
        <v>0</v>
      </c>
      <c r="I50" s="4"/>
      <c r="J50" s="69">
        <f t="shared" si="3"/>
        <v>0</v>
      </c>
      <c r="K50" s="2"/>
      <c r="L50" s="2"/>
      <c r="M50" s="2">
        <f t="shared" si="4"/>
        <v>0</v>
      </c>
      <c r="N50" s="2"/>
      <c r="O50" s="2"/>
      <c r="P50" s="2"/>
      <c r="Q50" s="22"/>
      <c r="R50" s="4"/>
      <c r="S50" s="2"/>
      <c r="T50" s="22"/>
      <c r="U50" s="2"/>
      <c r="V50" s="4"/>
      <c r="W50" s="2"/>
      <c r="X50" s="2"/>
      <c r="Y50" s="42">
        <f t="shared" si="5"/>
        <v>0</v>
      </c>
      <c r="Z50" s="2"/>
      <c r="AA50" s="2"/>
      <c r="AB50" s="2"/>
      <c r="AC50" s="2"/>
      <c r="AD50" s="2"/>
      <c r="AE50" s="2"/>
      <c r="AF50" s="289"/>
      <c r="AG50" s="289"/>
      <c r="AH50" s="289"/>
    </row>
    <row r="51" spans="1:34" s="1" customFormat="1" x14ac:dyDescent="0.25">
      <c r="A51" s="54" t="s">
        <v>84</v>
      </c>
      <c r="B51" s="55">
        <f t="shared" si="0"/>
        <v>0</v>
      </c>
      <c r="C51" s="55"/>
      <c r="D51" s="55"/>
      <c r="E51" s="55"/>
      <c r="F51" s="44"/>
      <c r="G51" s="56">
        <f t="shared" si="1"/>
        <v>0</v>
      </c>
      <c r="H51" s="56">
        <f t="shared" si="2"/>
        <v>0</v>
      </c>
      <c r="I51" s="4"/>
      <c r="J51" s="69">
        <f t="shared" si="3"/>
        <v>0</v>
      </c>
      <c r="K51" s="2"/>
      <c r="L51" s="2"/>
      <c r="M51" s="2">
        <f t="shared" si="4"/>
        <v>0</v>
      </c>
      <c r="N51" s="2"/>
      <c r="O51" s="2"/>
      <c r="P51" s="2"/>
      <c r="Q51" s="22"/>
      <c r="R51" s="4"/>
      <c r="S51" s="2"/>
      <c r="T51" s="22"/>
      <c r="U51" s="2"/>
      <c r="V51" s="4"/>
      <c r="W51" s="2"/>
      <c r="X51" s="2"/>
      <c r="Y51" s="42">
        <f t="shared" si="5"/>
        <v>0</v>
      </c>
      <c r="Z51" s="2"/>
      <c r="AA51" s="2"/>
      <c r="AB51" s="2"/>
      <c r="AC51" s="2"/>
      <c r="AD51" s="2"/>
      <c r="AE51" s="2"/>
      <c r="AF51" s="289"/>
      <c r="AG51" s="289"/>
      <c r="AH51" s="289"/>
    </row>
    <row r="52" spans="1:34" s="1" customFormat="1" ht="20.100000000000001" customHeight="1" x14ac:dyDescent="0.25">
      <c r="A52" s="54" t="s">
        <v>26</v>
      </c>
      <c r="B52" s="2">
        <f t="shared" ref="B52:AE52" si="11">B8+B9+B10+B11+B12+B13+B14+B15+B16+B17+B18+B19+B20+B21+B22+B23+B24+B25+B26+B27+B28+B29+B32+B33+B34+B35+B36+B37+B40++B41+B42+B43+B44+B45+B46+B47+B48+B49</f>
        <v>0</v>
      </c>
      <c r="C52" s="2">
        <f t="shared" si="11"/>
        <v>0</v>
      </c>
      <c r="D52" s="2">
        <f t="shared" si="11"/>
        <v>0</v>
      </c>
      <c r="E52" s="2">
        <f t="shared" si="11"/>
        <v>0</v>
      </c>
      <c r="F52" s="2">
        <f t="shared" si="11"/>
        <v>0</v>
      </c>
      <c r="G52" s="2">
        <f t="shared" si="11"/>
        <v>0</v>
      </c>
      <c r="H52" s="2">
        <f t="shared" si="11"/>
        <v>0</v>
      </c>
      <c r="I52" s="2">
        <f t="shared" si="11"/>
        <v>0</v>
      </c>
      <c r="J52" s="2">
        <f t="shared" si="11"/>
        <v>0</v>
      </c>
      <c r="K52" s="2">
        <f t="shared" si="11"/>
        <v>0</v>
      </c>
      <c r="L52" s="2">
        <f t="shared" si="11"/>
        <v>0</v>
      </c>
      <c r="M52" s="2">
        <f t="shared" si="11"/>
        <v>0</v>
      </c>
      <c r="N52" s="2">
        <f t="shared" si="11"/>
        <v>0</v>
      </c>
      <c r="O52" s="2">
        <f t="shared" si="11"/>
        <v>0</v>
      </c>
      <c r="P52" s="2">
        <f t="shared" si="11"/>
        <v>0</v>
      </c>
      <c r="Q52" s="22">
        <f t="shared" si="11"/>
        <v>0</v>
      </c>
      <c r="R52" s="22">
        <f t="shared" si="11"/>
        <v>0</v>
      </c>
      <c r="S52" s="22">
        <f t="shared" si="11"/>
        <v>0</v>
      </c>
      <c r="T52" s="22">
        <f t="shared" si="11"/>
        <v>0</v>
      </c>
      <c r="U52" s="22">
        <f t="shared" si="11"/>
        <v>0</v>
      </c>
      <c r="V52" s="22">
        <f t="shared" si="11"/>
        <v>0</v>
      </c>
      <c r="W52" s="22">
        <f t="shared" si="11"/>
        <v>0</v>
      </c>
      <c r="X52" s="22">
        <f t="shared" si="11"/>
        <v>0</v>
      </c>
      <c r="Y52" s="22">
        <f t="shared" si="11"/>
        <v>0</v>
      </c>
      <c r="Z52" s="22">
        <f t="shared" si="11"/>
        <v>0</v>
      </c>
      <c r="AA52" s="22">
        <f t="shared" si="11"/>
        <v>0</v>
      </c>
      <c r="AB52" s="22">
        <f t="shared" si="11"/>
        <v>0</v>
      </c>
      <c r="AC52" s="22">
        <f t="shared" si="11"/>
        <v>0</v>
      </c>
      <c r="AD52" s="22">
        <f t="shared" si="11"/>
        <v>0</v>
      </c>
      <c r="AE52" s="22">
        <f t="shared" si="11"/>
        <v>0</v>
      </c>
      <c r="AF52" s="22">
        <f t="shared" ref="AF52:AH52" si="12">AF8+AF9+AF10+AF11+AF12+AF13+AF14+AF15+AF16+AF17+AF18+AF19+AF20+AF21+AF22+AF23+AF24+AF25+AF26+AF27+AF28+AF29+AF32+AF33+AF34+AF35+AF36+AF37+AF40++AF41+AF42+AF43+AF44+AF45+AF46+AF47+AF48+AF49</f>
        <v>0</v>
      </c>
      <c r="AG52" s="22">
        <f>AG8+AG9+AG10+AG11+AG12+AG13+AG14+AG15+AG16+AG17+AG18+AG19+AG20+AG21+AG22+AG23+AG24+AG25+AG26+AG27+AG28+AG29+AG32+AG33+AG34+AG35+AG36+AG37+AG40++AG41+AG42+AG43+AG44+AG45+AG46+AG47+AG48+AG49</f>
        <v>0</v>
      </c>
      <c r="AH52" s="22">
        <f t="shared" si="12"/>
        <v>0</v>
      </c>
    </row>
    <row r="53" spans="1:34" s="1" customFormat="1" ht="15" customHeight="1" x14ac:dyDescent="0.25">
      <c r="A53" s="19"/>
      <c r="B53" s="24"/>
      <c r="C53" s="24"/>
      <c r="D53" s="24"/>
      <c r="E53" s="24"/>
      <c r="F53" s="25"/>
      <c r="G53" s="18"/>
      <c r="H53" s="18"/>
      <c r="I53" s="20"/>
      <c r="J53" s="18"/>
      <c r="K53" s="18"/>
      <c r="L53" s="18"/>
      <c r="M53" s="18"/>
      <c r="N53" s="18"/>
      <c r="O53" s="18"/>
      <c r="P53" s="18"/>
      <c r="Q53" s="24"/>
      <c r="R53" s="18"/>
      <c r="S53" s="18"/>
      <c r="T53" s="24"/>
      <c r="U53" s="24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4" s="1" customFormat="1" ht="15" customHeight="1" x14ac:dyDescent="0.25">
      <c r="A54" s="19"/>
      <c r="B54" s="24"/>
      <c r="C54" s="24"/>
      <c r="D54" s="24"/>
      <c r="E54" s="24"/>
      <c r="F54" s="25"/>
      <c r="G54" s="18"/>
      <c r="H54" s="18"/>
      <c r="I54" s="20"/>
      <c r="J54" s="18"/>
      <c r="K54" s="18"/>
      <c r="L54" s="18"/>
      <c r="M54" s="18"/>
      <c r="N54" s="18"/>
      <c r="O54" s="18"/>
      <c r="P54" s="18"/>
      <c r="Q54" s="24"/>
      <c r="R54" s="18"/>
      <c r="S54" s="18"/>
      <c r="T54" s="24"/>
      <c r="U54" s="24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4" x14ac:dyDescent="0.25">
      <c r="A55" s="163" t="s">
        <v>199</v>
      </c>
      <c r="B55" s="27"/>
      <c r="C55" s="27"/>
      <c r="D55" s="27"/>
      <c r="E55" s="27"/>
      <c r="I55" s="16"/>
    </row>
    <row r="56" spans="1:34" x14ac:dyDescent="0.25">
      <c r="A56" s="63" t="s">
        <v>243</v>
      </c>
      <c r="B56" s="65">
        <v>0.54</v>
      </c>
      <c r="C56" s="166"/>
      <c r="D56" s="166"/>
      <c r="E56" s="166"/>
      <c r="G56" s="40">
        <v>2.276729</v>
      </c>
      <c r="H56" s="172"/>
      <c r="J56" s="276">
        <v>0.70000300000000004</v>
      </c>
      <c r="K56" s="206">
        <v>0.43239300000000003</v>
      </c>
      <c r="L56" s="179">
        <v>5.0757999999999998E-2</v>
      </c>
      <c r="M56" s="179"/>
      <c r="N56" s="179"/>
      <c r="O56" s="179">
        <v>0.134681</v>
      </c>
      <c r="P56" s="206">
        <v>0.266791</v>
      </c>
      <c r="Q56" s="29"/>
      <c r="X56" s="10"/>
      <c r="Y56" s="274">
        <v>1.224747</v>
      </c>
      <c r="Z56" s="11"/>
    </row>
    <row r="57" spans="1:34" x14ac:dyDescent="0.25">
      <c r="A57" s="63" t="s">
        <v>2</v>
      </c>
      <c r="B57" s="162" t="e">
        <f>B52/B3</f>
        <v>#VALUE!</v>
      </c>
      <c r="C57" s="167"/>
      <c r="D57" s="167"/>
      <c r="E57" s="167"/>
      <c r="G57" s="162" t="e">
        <f>G52/B3</f>
        <v>#VALUE!</v>
      </c>
      <c r="H57" s="167"/>
      <c r="J57" s="162" t="e">
        <f>J52/B3</f>
        <v>#VALUE!</v>
      </c>
      <c r="K57" s="162" t="e">
        <f>K52/B3</f>
        <v>#VALUE!</v>
      </c>
      <c r="L57" s="162" t="e">
        <f>L52/B3</f>
        <v>#VALUE!</v>
      </c>
      <c r="M57" s="162"/>
      <c r="N57" s="162"/>
      <c r="O57" s="162" t="e">
        <f>O52/B3</f>
        <v>#VALUE!</v>
      </c>
      <c r="P57" s="162" t="e">
        <f>P52/B3</f>
        <v>#VALUE!</v>
      </c>
      <c r="Q57" s="30"/>
      <c r="Y57" s="162" t="e">
        <f>Y52/B3</f>
        <v>#VALUE!</v>
      </c>
      <c r="Z57" s="12"/>
    </row>
    <row r="58" spans="1:34" x14ac:dyDescent="0.25">
      <c r="A58" s="64" t="s">
        <v>32</v>
      </c>
      <c r="B58" s="65" t="e">
        <f>B56-B57</f>
        <v>#VALUE!</v>
      </c>
      <c r="C58" s="166"/>
      <c r="D58" s="166"/>
      <c r="E58" s="166"/>
      <c r="F58" s="5"/>
      <c r="G58" s="41" t="e">
        <f>G56-G57</f>
        <v>#VALUE!</v>
      </c>
      <c r="H58" s="173"/>
      <c r="I58" s="14"/>
      <c r="J58" s="47" t="e">
        <f>J56-J57</f>
        <v>#VALUE!</v>
      </c>
      <c r="K58" s="47" t="e">
        <f>K56-K57</f>
        <v>#VALUE!</v>
      </c>
      <c r="L58" s="47" t="e">
        <f>L56-L57</f>
        <v>#VALUE!</v>
      </c>
      <c r="M58" s="47"/>
      <c r="N58" s="47"/>
      <c r="O58" s="47" t="e">
        <f>O56-O57</f>
        <v>#VALUE!</v>
      </c>
      <c r="P58" s="47" t="e">
        <f>P56-P57</f>
        <v>#VALUE!</v>
      </c>
      <c r="Y58" s="73" t="e">
        <f>Y56-Y57</f>
        <v>#VALUE!</v>
      </c>
    </row>
    <row r="59" spans="1:34" x14ac:dyDescent="0.25">
      <c r="B59" s="3"/>
      <c r="C59" s="3"/>
      <c r="D59" s="3"/>
      <c r="E59" s="3"/>
      <c r="F59" s="5"/>
      <c r="G59" s="3"/>
      <c r="H59" s="3"/>
      <c r="I59" s="14"/>
      <c r="J59" s="60"/>
      <c r="K59" s="60"/>
      <c r="L59" s="60"/>
      <c r="M59" s="60"/>
      <c r="N59" s="60"/>
      <c r="O59" s="60"/>
      <c r="P59" s="60"/>
      <c r="Y59" s="3"/>
    </row>
    <row r="60" spans="1:34" ht="24.95" customHeight="1" x14ac:dyDescent="0.25">
      <c r="B60" s="31" t="e">
        <f>B52=B61</f>
        <v>#VALUE!</v>
      </c>
      <c r="C60" s="168"/>
      <c r="D60" s="168"/>
      <c r="E60" s="168"/>
      <c r="G60" s="59" t="e">
        <f>G52=G61</f>
        <v>#VALUE!</v>
      </c>
      <c r="H60" s="76"/>
      <c r="I60" s="17"/>
      <c r="J60" s="59" t="e">
        <f>J52=J61</f>
        <v>#VALUE!</v>
      </c>
      <c r="K60" s="59" t="e">
        <f>K52=K61</f>
        <v>#VALUE!</v>
      </c>
      <c r="L60" s="59" t="e">
        <f>L52=L61</f>
        <v>#VALUE!</v>
      </c>
      <c r="M60" s="59"/>
      <c r="N60" s="59"/>
      <c r="O60" s="59" t="e">
        <f>O52=O61</f>
        <v>#VALUE!</v>
      </c>
      <c r="P60" s="59" t="e">
        <f>P52=P61</f>
        <v>#VALUE!</v>
      </c>
      <c r="Y60" s="31" t="b">
        <f>Y52=Y61</f>
        <v>1</v>
      </c>
      <c r="Z60" s="11"/>
    </row>
    <row r="61" spans="1:34" s="32" customFormat="1" ht="24.95" customHeight="1" x14ac:dyDescent="0.25">
      <c r="A61" s="175" t="s">
        <v>9</v>
      </c>
      <c r="B61" s="34" t="e">
        <f>ROUND(B3*B56,0)</f>
        <v>#VALUE!</v>
      </c>
      <c r="C61" s="169"/>
      <c r="D61" s="169"/>
      <c r="E61" s="169"/>
      <c r="F61" s="35"/>
      <c r="G61" s="61" t="e">
        <f>ROUND(B3*G56,0)</f>
        <v>#VALUE!</v>
      </c>
      <c r="H61" s="77"/>
      <c r="I61" s="43"/>
      <c r="J61" s="61" t="e">
        <f>ROUND(B3*J56,0)</f>
        <v>#VALUE!</v>
      </c>
      <c r="K61" s="61" t="e">
        <f>ROUND(B3*K56,0)</f>
        <v>#VALUE!</v>
      </c>
      <c r="L61" s="61" t="e">
        <f>ROUND(B3*L56,0)</f>
        <v>#VALUE!</v>
      </c>
      <c r="M61" s="61"/>
      <c r="N61" s="61"/>
      <c r="O61" s="61" t="e">
        <f>ROUND(B3*O56,0)</f>
        <v>#VALUE!</v>
      </c>
      <c r="P61" s="61" t="e">
        <f>ROUND(B3*P56,0)</f>
        <v>#VALUE!</v>
      </c>
      <c r="V61" s="7"/>
      <c r="W61" s="7"/>
      <c r="X61" s="7"/>
      <c r="Y61" s="34">
        <f>ROUND(K3*Y56,0)</f>
        <v>0</v>
      </c>
      <c r="Z61" s="8"/>
    </row>
    <row r="62" spans="1:34" ht="58.5" customHeight="1" x14ac:dyDescent="0.25">
      <c r="A62" s="386" t="s">
        <v>205</v>
      </c>
      <c r="B62" s="386"/>
      <c r="C62" s="386"/>
      <c r="D62" s="386"/>
      <c r="I62" s="15"/>
    </row>
    <row r="63" spans="1:34" x14ac:dyDescent="0.25">
      <c r="G63" s="10"/>
      <c r="H63" s="10"/>
      <c r="Y63" s="10"/>
    </row>
    <row r="64" spans="1:34" x14ac:dyDescent="0.25">
      <c r="B64" s="387" t="s">
        <v>24</v>
      </c>
      <c r="C64" s="388"/>
      <c r="D64" s="174" t="s">
        <v>18</v>
      </c>
      <c r="E64" s="49" t="s">
        <v>19</v>
      </c>
      <c r="G64" s="11"/>
      <c r="H64" s="11"/>
      <c r="Y64" s="11"/>
    </row>
    <row r="65" spans="2:24" x14ac:dyDescent="0.25">
      <c r="B65" s="385" t="s">
        <v>25</v>
      </c>
      <c r="C65" s="385"/>
      <c r="D65" s="50"/>
      <c r="E65" s="51"/>
      <c r="J65" s="52"/>
      <c r="K65" s="52"/>
      <c r="L65" s="52"/>
      <c r="M65" s="52"/>
      <c r="N65" s="52"/>
      <c r="O65" s="52"/>
      <c r="P65" s="52"/>
      <c r="U65" s="45"/>
      <c r="V65" s="17"/>
      <c r="W65" s="17"/>
      <c r="X65" s="17"/>
    </row>
    <row r="66" spans="2:24" x14ac:dyDescent="0.25">
      <c r="B66" s="385" t="s">
        <v>209</v>
      </c>
      <c r="C66" s="385"/>
      <c r="D66" s="50"/>
      <c r="E66" s="51"/>
      <c r="J66" s="52"/>
      <c r="K66" s="52"/>
      <c r="L66" s="52"/>
      <c r="M66" s="52"/>
      <c r="N66" s="52"/>
      <c r="O66" s="52"/>
      <c r="P66" s="52"/>
      <c r="U66" s="45"/>
      <c r="V66" s="17"/>
      <c r="W66" s="17"/>
      <c r="X66" s="17"/>
    </row>
    <row r="67" spans="2:24" x14ac:dyDescent="0.25">
      <c r="B67" s="385" t="s">
        <v>207</v>
      </c>
      <c r="C67" s="385"/>
      <c r="D67" s="50"/>
      <c r="E67" s="51"/>
      <c r="U67" s="45"/>
      <c r="V67" s="17"/>
      <c r="W67" s="17"/>
      <c r="X67" s="17"/>
    </row>
    <row r="68" spans="2:24" ht="15" customHeight="1" x14ac:dyDescent="0.25">
      <c r="B68" s="385" t="s">
        <v>208</v>
      </c>
      <c r="C68" s="385"/>
      <c r="D68" s="50"/>
      <c r="E68" s="51"/>
      <c r="U68" s="45"/>
      <c r="V68" s="17"/>
      <c r="W68" s="17"/>
      <c r="X68" s="17"/>
    </row>
    <row r="69" spans="2:24" ht="20.100000000000001" customHeight="1" x14ac:dyDescent="0.25">
      <c r="B69" s="383" t="s">
        <v>26</v>
      </c>
      <c r="C69" s="384"/>
      <c r="D69" s="51">
        <f>SUM(D65:D68)</f>
        <v>0</v>
      </c>
      <c r="E69" s="51">
        <f>SUM(E65:E68)</f>
        <v>0</v>
      </c>
      <c r="U69" s="282"/>
      <c r="V69" s="164"/>
      <c r="W69" s="164"/>
      <c r="X69" s="164"/>
    </row>
    <row r="70" spans="2:24" ht="20.100000000000001" customHeight="1" x14ac:dyDescent="0.25">
      <c r="D70" s="52"/>
      <c r="E70" s="52"/>
      <c r="U70" s="282"/>
      <c r="V70" s="164"/>
      <c r="W70" s="164"/>
      <c r="X70" s="164"/>
    </row>
    <row r="71" spans="2:24" ht="20.100000000000001" customHeight="1" x14ac:dyDescent="0.25">
      <c r="D71" s="53">
        <f>C52</f>
        <v>0</v>
      </c>
      <c r="E71" s="53">
        <f>I52</f>
        <v>0</v>
      </c>
      <c r="I71" s="66"/>
      <c r="U71" s="282"/>
      <c r="V71" s="164"/>
      <c r="W71" s="164"/>
      <c r="X71" s="164"/>
    </row>
    <row r="72" spans="2:24" ht="20.100000000000001" customHeight="1" x14ac:dyDescent="0.25">
      <c r="D72" s="48" t="b">
        <f>D69=D71</f>
        <v>1</v>
      </c>
      <c r="E72" s="48" t="b">
        <f t="shared" ref="E72" si="13">E69=E71</f>
        <v>1</v>
      </c>
      <c r="I72" s="16"/>
      <c r="U72" s="282"/>
      <c r="V72" s="164"/>
      <c r="W72" s="164"/>
      <c r="X72" s="164"/>
    </row>
    <row r="73" spans="2:24" ht="20.100000000000001" customHeight="1" x14ac:dyDescent="0.25">
      <c r="U73" s="282"/>
      <c r="V73" s="164"/>
      <c r="W73" s="164"/>
      <c r="X73" s="164"/>
    </row>
    <row r="74" spans="2:24" ht="20.100000000000001" customHeight="1" x14ac:dyDescent="0.25">
      <c r="U74" s="284"/>
      <c r="V74" s="164"/>
      <c r="W74" s="164"/>
      <c r="X74" s="164"/>
    </row>
    <row r="75" spans="2:24" ht="20.100000000000001" customHeight="1" x14ac:dyDescent="0.25">
      <c r="U75" s="45"/>
      <c r="V75" s="164"/>
      <c r="W75" s="164"/>
      <c r="X75" s="164"/>
    </row>
    <row r="76" spans="2:24" ht="20.100000000000001" customHeight="1" x14ac:dyDescent="0.25">
      <c r="U76" s="45"/>
      <c r="V76" s="176"/>
      <c r="W76" s="176"/>
      <c r="X76" s="176"/>
    </row>
    <row r="77" spans="2:24" ht="20.100000000000001" customHeight="1" x14ac:dyDescent="0.25">
      <c r="U77" s="45"/>
      <c r="V77" s="177"/>
      <c r="W77" s="177"/>
      <c r="X77" s="177"/>
    </row>
    <row r="78" spans="2:24" x14ac:dyDescent="0.25">
      <c r="U78" s="45"/>
      <c r="V78" s="178"/>
      <c r="W78" s="178"/>
      <c r="X78" s="178"/>
    </row>
    <row r="79" spans="2:24" x14ac:dyDescent="0.25">
      <c r="U79" s="45"/>
      <c r="V79" s="17"/>
      <c r="W79" s="17"/>
      <c r="X79" s="17"/>
    </row>
    <row r="80" spans="2:24" x14ac:dyDescent="0.25">
      <c r="U80" s="45"/>
      <c r="V80" s="17"/>
      <c r="W80" s="17"/>
      <c r="X80" s="17"/>
    </row>
    <row r="81" spans="21:24" x14ac:dyDescent="0.25">
      <c r="U81" s="45"/>
      <c r="V81" s="17"/>
      <c r="W81" s="17"/>
      <c r="X81" s="17"/>
    </row>
    <row r="82" spans="21:24" x14ac:dyDescent="0.25">
      <c r="U82" s="283"/>
      <c r="V82" s="19"/>
      <c r="W82" s="19"/>
      <c r="X82" s="19"/>
    </row>
    <row r="83" spans="21:24" x14ac:dyDescent="0.25">
      <c r="U83" s="282"/>
      <c r="V83" s="164"/>
      <c r="W83" s="165"/>
      <c r="X83" s="165"/>
    </row>
    <row r="84" spans="21:24" x14ac:dyDescent="0.25">
      <c r="U84" s="282"/>
      <c r="V84" s="164"/>
      <c r="W84" s="165"/>
      <c r="X84" s="165"/>
    </row>
    <row r="85" spans="21:24" x14ac:dyDescent="0.25">
      <c r="U85" s="282"/>
      <c r="V85" s="164"/>
      <c r="W85" s="165"/>
      <c r="X85" s="165"/>
    </row>
    <row r="86" spans="21:24" x14ac:dyDescent="0.25">
      <c r="U86" s="282"/>
      <c r="V86" s="164"/>
      <c r="W86" s="165"/>
      <c r="X86" s="165"/>
    </row>
    <row r="87" spans="21:24" x14ac:dyDescent="0.25">
      <c r="U87" s="282"/>
      <c r="V87" s="164"/>
      <c r="W87" s="165"/>
      <c r="X87" s="165"/>
    </row>
    <row r="88" spans="21:24" x14ac:dyDescent="0.25">
      <c r="U88" s="282"/>
      <c r="V88" s="164"/>
      <c r="W88" s="165"/>
      <c r="X88" s="165"/>
    </row>
    <row r="89" spans="21:24" x14ac:dyDescent="0.25">
      <c r="U89" s="282"/>
      <c r="V89" s="164"/>
      <c r="W89" s="165"/>
      <c r="X89" s="165"/>
    </row>
    <row r="90" spans="21:24" x14ac:dyDescent="0.25">
      <c r="U90" s="282"/>
      <c r="V90" s="164"/>
      <c r="W90" s="165"/>
      <c r="X90" s="165"/>
    </row>
    <row r="91" spans="21:24" x14ac:dyDescent="0.25">
      <c r="U91" s="282"/>
      <c r="V91" s="164"/>
      <c r="W91" s="165"/>
      <c r="X91" s="165"/>
    </row>
    <row r="92" spans="21:24" x14ac:dyDescent="0.25">
      <c r="U92" s="282"/>
      <c r="V92" s="164"/>
      <c r="W92" s="165"/>
      <c r="X92" s="165"/>
    </row>
    <row r="93" spans="21:24" x14ac:dyDescent="0.25">
      <c r="U93" s="284"/>
      <c r="V93" s="164"/>
      <c r="W93" s="165"/>
      <c r="X93" s="165"/>
    </row>
    <row r="94" spans="21:24" x14ac:dyDescent="0.25">
      <c r="U94" s="45"/>
      <c r="V94" s="164"/>
      <c r="W94" s="165"/>
      <c r="X94" s="165"/>
    </row>
    <row r="95" spans="21:24" x14ac:dyDescent="0.25">
      <c r="U95" s="45"/>
      <c r="V95" s="176"/>
      <c r="W95" s="176"/>
      <c r="X95" s="176"/>
    </row>
    <row r="96" spans="21:24" x14ac:dyDescent="0.25">
      <c r="U96" s="45"/>
      <c r="V96" s="177"/>
      <c r="W96" s="177"/>
      <c r="X96" s="177"/>
    </row>
    <row r="97" spans="21:24" x14ac:dyDescent="0.25">
      <c r="U97" s="45"/>
      <c r="V97" s="178"/>
      <c r="W97" s="164"/>
      <c r="X97" s="17"/>
    </row>
  </sheetData>
  <mergeCells count="40">
    <mergeCell ref="R6:R7"/>
    <mergeCell ref="S6:S7"/>
    <mergeCell ref="T6:T7"/>
    <mergeCell ref="I5:X5"/>
    <mergeCell ref="A1:Q1"/>
    <mergeCell ref="B2:G2"/>
    <mergeCell ref="B4:F4"/>
    <mergeCell ref="A4:A7"/>
    <mergeCell ref="B5:B7"/>
    <mergeCell ref="C5:C7"/>
    <mergeCell ref="G4:X4"/>
    <mergeCell ref="G5:G7"/>
    <mergeCell ref="F5:F7"/>
    <mergeCell ref="D5:E6"/>
    <mergeCell ref="H6:H7"/>
    <mergeCell ref="J6:P6"/>
    <mergeCell ref="I6:I7"/>
    <mergeCell ref="Q6:Q7"/>
    <mergeCell ref="B69:C69"/>
    <mergeCell ref="B68:C68"/>
    <mergeCell ref="A62:D62"/>
    <mergeCell ref="B64:C64"/>
    <mergeCell ref="B65:C65"/>
    <mergeCell ref="B66:C66"/>
    <mergeCell ref="B67:C67"/>
    <mergeCell ref="U6:U7"/>
    <mergeCell ref="Y5:Y7"/>
    <mergeCell ref="AF4:AH4"/>
    <mergeCell ref="AF5:AF7"/>
    <mergeCell ref="AG5:AG7"/>
    <mergeCell ref="AH5:AH7"/>
    <mergeCell ref="V6:X6"/>
    <mergeCell ref="AC6:AC7"/>
    <mergeCell ref="AE5:AE7"/>
    <mergeCell ref="AD6:AD7"/>
    <mergeCell ref="Z6:Z7"/>
    <mergeCell ref="AA6:AA7"/>
    <mergeCell ref="AB6:AB7"/>
    <mergeCell ref="Z5:AC5"/>
    <mergeCell ref="Y4:AE4"/>
  </mergeCells>
  <conditionalFormatting sqref="Y58:Y59 F58 B59:H59">
    <cfRule type="cellIs" dxfId="4" priority="7" operator="greaterThan">
      <formula>0</formula>
    </cfRule>
    <cfRule type="cellIs" dxfId="3" priority="8" operator="lessThan">
      <formula>-0.06</formula>
    </cfRule>
  </conditionalFormatting>
  <conditionalFormatting sqref="B59:E59 F58:F59">
    <cfRule type="cellIs" dxfId="2" priority="5" operator="lessThan">
      <formula>0</formula>
    </cfRule>
    <cfRule type="cellIs" dxfId="1" priority="6" operator="greaterThan">
      <formula>0</formula>
    </cfRule>
  </conditionalFormatting>
  <conditionalFormatting sqref="T13:T14 V13:V14 I8:I48 I50:I51 I53:I54">
    <cfRule type="cellIs" dxfId="0" priority="4" operator="lessThan">
      <formula>0</formula>
    </cfRule>
  </conditionalFormatting>
  <printOptions horizontalCentered="1"/>
  <pageMargins left="0" right="0" top="0.15748031496062992" bottom="0.15748031496062992" header="0.15748031496062992" footer="0.15748031496062992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38"/>
  <sheetViews>
    <sheetView zoomScale="78" zoomScaleNormal="78" workbookViewId="0">
      <selection activeCell="A16" sqref="A16"/>
    </sheetView>
  </sheetViews>
  <sheetFormatPr defaultColWidth="9.140625" defaultRowHeight="15.75" x14ac:dyDescent="0.25"/>
  <cols>
    <col min="1" max="1" width="58.7109375" style="26" customWidth="1"/>
    <col min="2" max="2" width="16" style="21" customWidth="1"/>
    <col min="3" max="6" width="14.5703125" style="1" customWidth="1"/>
    <col min="7" max="7" width="25.5703125" style="1" customWidth="1"/>
    <col min="8" max="8" width="24" style="21" customWidth="1"/>
    <col min="9" max="16384" width="9.140625" style="21"/>
  </cols>
  <sheetData>
    <row r="1" spans="1:8" ht="77.25" customHeight="1" x14ac:dyDescent="0.25">
      <c r="A1" s="402" t="s">
        <v>235</v>
      </c>
      <c r="B1" s="402"/>
      <c r="C1" s="402"/>
      <c r="D1" s="402"/>
      <c r="E1" s="402"/>
      <c r="F1" s="402"/>
      <c r="G1" s="402"/>
    </row>
    <row r="2" spans="1:8" ht="77.25" customHeight="1" x14ac:dyDescent="0.25">
      <c r="A2" s="78"/>
      <c r="B2" s="78"/>
      <c r="C2" s="78"/>
      <c r="D2" s="78"/>
      <c r="E2" s="78"/>
      <c r="F2" s="78"/>
      <c r="G2" s="78"/>
    </row>
    <row r="3" spans="1:8" ht="18.75" x14ac:dyDescent="0.3">
      <c r="A3" s="211" t="s">
        <v>37</v>
      </c>
      <c r="B3" s="416" t="s">
        <v>263</v>
      </c>
      <c r="C3" s="416"/>
      <c r="D3" s="416"/>
      <c r="E3" s="416"/>
      <c r="F3" s="416"/>
    </row>
    <row r="4" spans="1:8" ht="18.75" x14ac:dyDescent="0.3">
      <c r="A4" s="74"/>
    </row>
    <row r="5" spans="1:8" s="62" customFormat="1" ht="39" customHeight="1" x14ac:dyDescent="0.25">
      <c r="A5" s="405" t="s">
        <v>38</v>
      </c>
      <c r="B5" s="393" t="s">
        <v>28</v>
      </c>
      <c r="C5" s="422" t="s">
        <v>17</v>
      </c>
      <c r="D5" s="423"/>
      <c r="E5" s="423"/>
      <c r="F5" s="424"/>
      <c r="G5" s="379" t="s">
        <v>87</v>
      </c>
      <c r="H5" s="379" t="s">
        <v>86</v>
      </c>
    </row>
    <row r="6" spans="1:8" ht="18.75" customHeight="1" x14ac:dyDescent="0.25">
      <c r="A6" s="405"/>
      <c r="B6" s="421"/>
      <c r="C6" s="425"/>
      <c r="D6" s="426"/>
      <c r="E6" s="426"/>
      <c r="F6" s="427"/>
      <c r="G6" s="380"/>
      <c r="H6" s="380"/>
    </row>
    <row r="7" spans="1:8" ht="31.5" customHeight="1" x14ac:dyDescent="0.25">
      <c r="A7" s="405"/>
      <c r="B7" s="421"/>
      <c r="C7" s="419" t="s">
        <v>29</v>
      </c>
      <c r="D7" s="419" t="s">
        <v>30</v>
      </c>
      <c r="E7" s="379" t="s">
        <v>31</v>
      </c>
      <c r="F7" s="417" t="s">
        <v>41</v>
      </c>
      <c r="G7" s="380"/>
      <c r="H7" s="380"/>
    </row>
    <row r="8" spans="1:8" ht="130.5" customHeight="1" x14ac:dyDescent="0.25">
      <c r="A8" s="405"/>
      <c r="B8" s="394"/>
      <c r="C8" s="420"/>
      <c r="D8" s="420"/>
      <c r="E8" s="381"/>
      <c r="F8" s="418"/>
      <c r="G8" s="381"/>
      <c r="H8" s="381"/>
    </row>
    <row r="9" spans="1:8" s="1" customFormat="1" ht="20.100000000000001" customHeight="1" x14ac:dyDescent="0.25">
      <c r="A9" s="369" t="s">
        <v>263</v>
      </c>
      <c r="B9" s="59">
        <f>C9+D9+E9+F9</f>
        <v>0</v>
      </c>
      <c r="C9" s="81"/>
      <c r="D9" s="81"/>
      <c r="E9" s="81"/>
      <c r="F9" s="81"/>
      <c r="G9" s="81"/>
      <c r="H9" s="81"/>
    </row>
    <row r="10" spans="1:8" s="1" customFormat="1" ht="15" customHeight="1" x14ac:dyDescent="0.25">
      <c r="A10" s="19"/>
    </row>
    <row r="11" spans="1:8" x14ac:dyDescent="0.25">
      <c r="A11" s="63" t="s">
        <v>1</v>
      </c>
      <c r="B11" s="46">
        <v>0.26173600000000002</v>
      </c>
      <c r="C11" s="70">
        <v>4.505E-2</v>
      </c>
      <c r="D11" s="72">
        <v>5.9799999999999999E-2</v>
      </c>
      <c r="E11" s="274">
        <v>0.12520999999999999</v>
      </c>
      <c r="F11" s="17"/>
      <c r="G11" s="17"/>
    </row>
    <row r="12" spans="1:8" x14ac:dyDescent="0.25">
      <c r="A12" s="63" t="s">
        <v>2</v>
      </c>
      <c r="B12" s="47" t="e">
        <f>B9/A9</f>
        <v>#VALUE!</v>
      </c>
      <c r="C12" s="71" t="e">
        <f>C9/A9</f>
        <v>#VALUE!</v>
      </c>
      <c r="D12" s="73" t="e">
        <f>D9/A9</f>
        <v>#VALUE!</v>
      </c>
      <c r="E12" s="71" t="e">
        <f>E9/A9</f>
        <v>#VALUE!</v>
      </c>
      <c r="F12" s="75"/>
      <c r="G12" s="75"/>
    </row>
    <row r="13" spans="1:8" x14ac:dyDescent="0.25">
      <c r="A13" s="64" t="s">
        <v>32</v>
      </c>
      <c r="B13" s="47" t="e">
        <f>B11-B12</f>
        <v>#VALUE!</v>
      </c>
      <c r="C13" s="71" t="e">
        <f t="shared" ref="C13:E13" si="0">C11-C12</f>
        <v>#VALUE!</v>
      </c>
      <c r="D13" s="73" t="e">
        <f t="shared" si="0"/>
        <v>#VALUE!</v>
      </c>
      <c r="E13" s="71" t="e">
        <f t="shared" si="0"/>
        <v>#VALUE!</v>
      </c>
      <c r="F13" s="75"/>
      <c r="G13" s="75"/>
    </row>
    <row r="14" spans="1:8" x14ac:dyDescent="0.25">
      <c r="B14" s="39"/>
      <c r="C14" s="60"/>
      <c r="D14" s="60"/>
    </row>
    <row r="15" spans="1:8" ht="24.95" customHeight="1" x14ac:dyDescent="0.25">
      <c r="B15" s="59" t="e">
        <f>B9=B16</f>
        <v>#VALUE!</v>
      </c>
      <c r="C15" s="59" t="e">
        <f>C9=C16</f>
        <v>#VALUE!</v>
      </c>
      <c r="D15" s="59" t="e">
        <f>D9=D16</f>
        <v>#VALUE!</v>
      </c>
      <c r="E15" s="59" t="e">
        <f>E9=E16</f>
        <v>#VALUE!</v>
      </c>
      <c r="F15" s="76"/>
      <c r="G15" s="76"/>
    </row>
    <row r="16" spans="1:8" s="32" customFormat="1" ht="24.95" customHeight="1" x14ac:dyDescent="0.25">
      <c r="A16" s="33" t="s">
        <v>9</v>
      </c>
      <c r="B16" s="34" t="e">
        <f>ROUND(A9*B11,0)</f>
        <v>#VALUE!</v>
      </c>
      <c r="C16" s="34" t="e">
        <f>ROUND(A9*C11,0)</f>
        <v>#VALUE!</v>
      </c>
      <c r="D16" s="61" t="e">
        <f>ROUND(A9*D11,0)</f>
        <v>#VALUE!</v>
      </c>
      <c r="E16" s="61" t="e">
        <f>ROUND(A9*E11,0)</f>
        <v>#VALUE!</v>
      </c>
      <c r="F16" s="77"/>
      <c r="G16" s="77"/>
    </row>
    <row r="17" ht="24.95" customHeight="1" x14ac:dyDescent="0.25"/>
    <row r="23" ht="15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</sheetData>
  <mergeCells count="11">
    <mergeCell ref="H5:H8"/>
    <mergeCell ref="B3:F3"/>
    <mergeCell ref="A1:G1"/>
    <mergeCell ref="F7:F8"/>
    <mergeCell ref="C7:C8"/>
    <mergeCell ref="D7:D8"/>
    <mergeCell ref="E7:E8"/>
    <mergeCell ref="B5:B8"/>
    <mergeCell ref="A5:A8"/>
    <mergeCell ref="C5:F6"/>
    <mergeCell ref="G5:G8"/>
  </mergeCells>
  <pageMargins left="0.7" right="0.7" top="0.75" bottom="0.75" header="0.3" footer="0.3"/>
  <pageSetup paperSize="9" scale="7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3" workbookViewId="0">
      <selection activeCell="A9" sqref="A9"/>
    </sheetView>
  </sheetViews>
  <sheetFormatPr defaultColWidth="9.140625" defaultRowHeight="15.75" x14ac:dyDescent="0.25"/>
  <cols>
    <col min="1" max="1" width="58.7109375" style="26" customWidth="1"/>
    <col min="2" max="2" width="16" style="21" customWidth="1"/>
    <col min="3" max="5" width="14.5703125" style="1" customWidth="1"/>
    <col min="6" max="16384" width="9.140625" style="21"/>
  </cols>
  <sheetData>
    <row r="1" spans="1:5" ht="77.25" customHeight="1" x14ac:dyDescent="0.25">
      <c r="A1" s="402" t="s">
        <v>235</v>
      </c>
      <c r="B1" s="402"/>
      <c r="C1" s="402"/>
      <c r="D1" s="402"/>
      <c r="E1" s="402"/>
    </row>
    <row r="2" spans="1:5" ht="77.25" customHeight="1" x14ac:dyDescent="0.25">
      <c r="A2" s="270"/>
      <c r="B2" s="270"/>
      <c r="C2" s="270"/>
      <c r="D2" s="270"/>
      <c r="E2" s="270"/>
    </row>
    <row r="3" spans="1:5" ht="18.75" x14ac:dyDescent="0.3">
      <c r="A3" s="211" t="s">
        <v>37</v>
      </c>
      <c r="B3" s="430" t="s">
        <v>263</v>
      </c>
      <c r="C3" s="430"/>
      <c r="D3" s="430"/>
      <c r="E3" s="430"/>
    </row>
    <row r="4" spans="1:5" ht="18.75" x14ac:dyDescent="0.3">
      <c r="A4" s="74"/>
    </row>
    <row r="5" spans="1:5" s="62" customFormat="1" ht="39" customHeight="1" x14ac:dyDescent="0.25">
      <c r="A5" s="405" t="s">
        <v>38</v>
      </c>
      <c r="B5" s="393" t="s">
        <v>256</v>
      </c>
      <c r="C5" s="431" t="s">
        <v>17</v>
      </c>
      <c r="D5" s="431"/>
      <c r="E5" s="431"/>
    </row>
    <row r="6" spans="1:5" ht="18.75" customHeight="1" x14ac:dyDescent="0.25">
      <c r="A6" s="405"/>
      <c r="B6" s="421"/>
      <c r="C6" s="431"/>
      <c r="D6" s="431"/>
      <c r="E6" s="431"/>
    </row>
    <row r="7" spans="1:5" ht="31.5" customHeight="1" x14ac:dyDescent="0.25">
      <c r="A7" s="405"/>
      <c r="B7" s="421"/>
      <c r="C7" s="428" t="s">
        <v>241</v>
      </c>
      <c r="D7" s="428" t="s">
        <v>242</v>
      </c>
      <c r="E7" s="429" t="s">
        <v>41</v>
      </c>
    </row>
    <row r="8" spans="1:5" ht="130.5" customHeight="1" x14ac:dyDescent="0.25">
      <c r="A8" s="405"/>
      <c r="B8" s="394"/>
      <c r="C8" s="428"/>
      <c r="D8" s="428"/>
      <c r="E8" s="429"/>
    </row>
    <row r="9" spans="1:5" s="1" customFormat="1" ht="20.100000000000001" customHeight="1" x14ac:dyDescent="0.25">
      <c r="A9" s="369" t="s">
        <v>263</v>
      </c>
      <c r="B9" s="59">
        <f>C9+D9+E9</f>
        <v>0</v>
      </c>
      <c r="C9" s="274"/>
      <c r="D9" s="274"/>
      <c r="E9" s="274"/>
    </row>
    <row r="10" spans="1:5" s="1" customFormat="1" ht="15" customHeight="1" x14ac:dyDescent="0.25">
      <c r="A10" s="271"/>
    </row>
    <row r="11" spans="1:5" x14ac:dyDescent="0.25">
      <c r="A11" s="63" t="s">
        <v>243</v>
      </c>
      <c r="B11" s="46">
        <v>5.7019999999999996E-3</v>
      </c>
      <c r="C11" s="70"/>
      <c r="D11" s="72"/>
      <c r="E11" s="274"/>
    </row>
    <row r="12" spans="1:5" x14ac:dyDescent="0.25">
      <c r="A12" s="277" t="s">
        <v>2</v>
      </c>
      <c r="B12" s="47" t="e">
        <f>B9/A9</f>
        <v>#VALUE!</v>
      </c>
      <c r="C12" s="71" t="e">
        <f>C9/A9</f>
        <v>#VALUE!</v>
      </c>
      <c r="D12" s="73" t="e">
        <f>D9/A9</f>
        <v>#VALUE!</v>
      </c>
      <c r="E12" s="71" t="e">
        <f>E9/A9</f>
        <v>#VALUE!</v>
      </c>
    </row>
    <row r="13" spans="1:5" x14ac:dyDescent="0.25">
      <c r="A13" s="64" t="s">
        <v>32</v>
      </c>
      <c r="B13" s="47" t="e">
        <f>B11-B12</f>
        <v>#VALUE!</v>
      </c>
      <c r="C13" s="71" t="e">
        <f t="shared" ref="C13:E13" si="0">C11-C12</f>
        <v>#VALUE!</v>
      </c>
      <c r="D13" s="73" t="e">
        <f t="shared" si="0"/>
        <v>#VALUE!</v>
      </c>
      <c r="E13" s="71" t="e">
        <f t="shared" si="0"/>
        <v>#VALUE!</v>
      </c>
    </row>
    <row r="14" spans="1:5" x14ac:dyDescent="0.25">
      <c r="B14" s="39"/>
      <c r="C14" s="60"/>
      <c r="D14" s="60"/>
    </row>
    <row r="15" spans="1:5" ht="24.95" customHeight="1" x14ac:dyDescent="0.25">
      <c r="B15" s="59" t="e">
        <f>B9=B16</f>
        <v>#VALUE!</v>
      </c>
      <c r="C15" s="59" t="e">
        <f>C9=C16</f>
        <v>#VALUE!</v>
      </c>
      <c r="D15" s="59" t="e">
        <f>D9=D16</f>
        <v>#VALUE!</v>
      </c>
      <c r="E15" s="59" t="e">
        <f>E9=E16</f>
        <v>#VALUE!</v>
      </c>
    </row>
    <row r="16" spans="1:5" s="32" customFormat="1" ht="24.95" customHeight="1" x14ac:dyDescent="0.25">
      <c r="A16" s="33" t="s">
        <v>9</v>
      </c>
      <c r="B16" s="34" t="e">
        <f>ROUND(A9*B11,0)</f>
        <v>#VALUE!</v>
      </c>
      <c r="C16" s="34" t="e">
        <f>ROUND(A9*B11,0)</f>
        <v>#VALUE!</v>
      </c>
      <c r="D16" s="61" t="e">
        <f>ROUND(A9*B11,0)</f>
        <v>#VALUE!</v>
      </c>
      <c r="E16" s="61" t="e">
        <f>ROUND(A9*B11,0)</f>
        <v>#VALUE!</v>
      </c>
    </row>
    <row r="17" ht="24.95" customHeight="1" x14ac:dyDescent="0.25"/>
    <row r="23" ht="15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</sheetData>
  <mergeCells count="8">
    <mergeCell ref="C7:C8"/>
    <mergeCell ref="D7:D8"/>
    <mergeCell ref="E7:E8"/>
    <mergeCell ref="A1:E1"/>
    <mergeCell ref="B3:E3"/>
    <mergeCell ref="A5:A8"/>
    <mergeCell ref="B5:B8"/>
    <mergeCell ref="C5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7" sqref="C17"/>
    </sheetView>
  </sheetViews>
  <sheetFormatPr defaultColWidth="9.140625" defaultRowHeight="18.75" x14ac:dyDescent="0.25"/>
  <cols>
    <col min="1" max="1" width="9.140625" style="62" customWidth="1"/>
    <col min="2" max="2" width="57" style="94" customWidth="1"/>
    <col min="3" max="3" width="18.5703125" style="91" customWidth="1"/>
    <col min="4" max="4" width="5.85546875" style="62" customWidth="1"/>
    <col min="5" max="16384" width="9.140625" style="62"/>
  </cols>
  <sheetData>
    <row r="1" spans="1:4" x14ac:dyDescent="0.25">
      <c r="A1" s="435" t="s">
        <v>234</v>
      </c>
      <c r="B1" s="436"/>
      <c r="C1" s="436"/>
      <c r="D1" s="436"/>
    </row>
    <row r="2" spans="1:4" x14ac:dyDescent="0.25">
      <c r="A2" s="95"/>
      <c r="B2" s="96"/>
      <c r="C2" s="96"/>
      <c r="D2" s="96"/>
    </row>
    <row r="3" spans="1:4" x14ac:dyDescent="0.3">
      <c r="A3" s="434" t="s">
        <v>264</v>
      </c>
      <c r="B3" s="434"/>
      <c r="C3" s="434"/>
      <c r="D3" s="96"/>
    </row>
    <row r="4" spans="1:4" x14ac:dyDescent="0.3">
      <c r="A4" s="74"/>
      <c r="B4" s="96"/>
      <c r="C4" s="96"/>
      <c r="D4" s="96"/>
    </row>
    <row r="5" spans="1:4" ht="18.75" customHeight="1" x14ac:dyDescent="0.25">
      <c r="A5" s="437" t="s">
        <v>88</v>
      </c>
      <c r="B5" s="438" t="s">
        <v>93</v>
      </c>
      <c r="C5" s="439" t="s">
        <v>96</v>
      </c>
    </row>
    <row r="6" spans="1:4" s="82" customFormat="1" x14ac:dyDescent="0.25">
      <c r="A6" s="437"/>
      <c r="B6" s="438"/>
      <c r="C6" s="439"/>
    </row>
    <row r="7" spans="1:4" s="82" customFormat="1" ht="56.25" x14ac:dyDescent="0.25">
      <c r="A7" s="83">
        <v>1</v>
      </c>
      <c r="B7" s="97" t="s">
        <v>89</v>
      </c>
      <c r="C7" s="85"/>
    </row>
    <row r="8" spans="1:4" s="82" customFormat="1" ht="37.5" x14ac:dyDescent="0.25">
      <c r="A8" s="83">
        <v>2</v>
      </c>
      <c r="B8" s="97" t="s">
        <v>90</v>
      </c>
      <c r="C8" s="85"/>
    </row>
    <row r="9" spans="1:4" s="82" customFormat="1" x14ac:dyDescent="0.25">
      <c r="A9" s="83">
        <v>3</v>
      </c>
      <c r="B9" s="84" t="s">
        <v>91</v>
      </c>
      <c r="C9" s="85"/>
    </row>
    <row r="10" spans="1:4" s="82" customFormat="1" ht="37.5" x14ac:dyDescent="0.25">
      <c r="A10" s="83">
        <v>4</v>
      </c>
      <c r="B10" s="97" t="s">
        <v>92</v>
      </c>
      <c r="C10" s="85"/>
    </row>
    <row r="11" spans="1:4" s="82" customFormat="1" x14ac:dyDescent="0.25">
      <c r="A11" s="83">
        <v>5</v>
      </c>
      <c r="B11" s="84" t="s">
        <v>94</v>
      </c>
      <c r="C11" s="85"/>
    </row>
    <row r="12" spans="1:4" s="88" customFormat="1" x14ac:dyDescent="0.25">
      <c r="A12" s="432" t="s">
        <v>95</v>
      </c>
      <c r="B12" s="433"/>
      <c r="C12" s="86">
        <f>SUM(C7:C11)</f>
        <v>0</v>
      </c>
      <c r="D12" s="87"/>
    </row>
    <row r="13" spans="1:4" s="88" customFormat="1" x14ac:dyDescent="0.25">
      <c r="A13" s="89"/>
      <c r="B13" s="89"/>
      <c r="C13" s="90"/>
    </row>
    <row r="14" spans="1:4" s="82" customFormat="1" x14ac:dyDescent="0.25">
      <c r="A14" s="92"/>
      <c r="B14" s="93"/>
      <c r="C14" s="90"/>
    </row>
  </sheetData>
  <mergeCells count="6">
    <mergeCell ref="A12:B12"/>
    <mergeCell ref="A3:C3"/>
    <mergeCell ref="A1:D1"/>
    <mergeCell ref="A5:A6"/>
    <mergeCell ref="B5:B6"/>
    <mergeCell ref="C5:C6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activeCell="O17" sqref="O17"/>
    </sheetView>
  </sheetViews>
  <sheetFormatPr defaultColWidth="9.140625" defaultRowHeight="18.75" x14ac:dyDescent="0.25"/>
  <cols>
    <col min="1" max="1" width="48.28515625" style="186" customWidth="1"/>
    <col min="2" max="2" width="20.28515625" style="290" customWidth="1"/>
    <col min="3" max="3" width="10.7109375" style="114" customWidth="1"/>
    <col min="4" max="6" width="10.7109375" style="186" customWidth="1"/>
    <col min="7" max="8" width="15.5703125" style="114" customWidth="1"/>
    <col min="9" max="14" width="10.7109375" style="186" customWidth="1"/>
    <col min="15" max="15" width="12.28515625" style="186" customWidth="1"/>
    <col min="16" max="16" width="11.7109375" style="186" customWidth="1"/>
    <col min="17" max="16384" width="9.140625" style="186"/>
  </cols>
  <sheetData>
    <row r="1" spans="1:17" ht="51.75" customHeight="1" x14ac:dyDescent="0.25">
      <c r="A1" s="443" t="s">
        <v>233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7" x14ac:dyDescent="0.25">
      <c r="I2" s="114"/>
      <c r="J2" s="114"/>
      <c r="K2" s="114"/>
      <c r="L2" s="114"/>
      <c r="M2" s="114"/>
      <c r="N2" s="114"/>
    </row>
    <row r="3" spans="1:17" ht="30" customHeight="1" x14ac:dyDescent="0.25">
      <c r="A3" s="208" t="s">
        <v>37</v>
      </c>
      <c r="B3" s="291" t="s">
        <v>263</v>
      </c>
      <c r="C3" s="291"/>
      <c r="G3" s="444"/>
      <c r="H3" s="444"/>
      <c r="I3" s="444"/>
      <c r="J3" s="444"/>
      <c r="K3" s="444"/>
      <c r="L3" s="444"/>
      <c r="M3" s="444"/>
      <c r="N3" s="444"/>
    </row>
    <row r="4" spans="1:17" ht="19.5" thickBot="1" x14ac:dyDescent="0.3">
      <c r="B4" s="292"/>
      <c r="M4" s="445"/>
      <c r="N4" s="445"/>
    </row>
    <row r="5" spans="1:17" x14ac:dyDescent="0.25">
      <c r="A5" s="446" t="s">
        <v>97</v>
      </c>
      <c r="B5" s="448" t="s">
        <v>98</v>
      </c>
      <c r="C5" s="449"/>
      <c r="D5" s="449"/>
      <c r="E5" s="449"/>
      <c r="F5" s="450"/>
      <c r="G5" s="448" t="s">
        <v>99</v>
      </c>
      <c r="H5" s="449"/>
      <c r="I5" s="449"/>
      <c r="J5" s="449"/>
      <c r="K5" s="450"/>
      <c r="L5" s="457" t="s">
        <v>100</v>
      </c>
      <c r="M5" s="458"/>
      <c r="N5" s="458"/>
    </row>
    <row r="6" spans="1:17" s="98" customFormat="1" ht="15" customHeight="1" x14ac:dyDescent="0.25">
      <c r="A6" s="447"/>
      <c r="B6" s="451" t="s">
        <v>101</v>
      </c>
      <c r="C6" s="452" t="s">
        <v>102</v>
      </c>
      <c r="D6" s="453" t="s">
        <v>103</v>
      </c>
      <c r="E6" s="453"/>
      <c r="F6" s="454"/>
      <c r="G6" s="451" t="s">
        <v>101</v>
      </c>
      <c r="H6" s="452" t="s">
        <v>102</v>
      </c>
      <c r="I6" s="453" t="s">
        <v>103</v>
      </c>
      <c r="J6" s="453"/>
      <c r="K6" s="454"/>
      <c r="L6" s="459" t="s">
        <v>103</v>
      </c>
      <c r="M6" s="460"/>
      <c r="N6" s="460"/>
      <c r="O6" s="442" t="s">
        <v>258</v>
      </c>
      <c r="P6" s="442"/>
      <c r="Q6" s="442"/>
    </row>
    <row r="7" spans="1:17" s="98" customFormat="1" ht="15.75" customHeight="1" x14ac:dyDescent="0.25">
      <c r="A7" s="447"/>
      <c r="B7" s="451"/>
      <c r="C7" s="452"/>
      <c r="D7" s="455" t="s">
        <v>104</v>
      </c>
      <c r="E7" s="455" t="s">
        <v>105</v>
      </c>
      <c r="F7" s="463" t="s">
        <v>106</v>
      </c>
      <c r="G7" s="451"/>
      <c r="H7" s="452"/>
      <c r="I7" s="452" t="s">
        <v>104</v>
      </c>
      <c r="J7" s="452" t="s">
        <v>105</v>
      </c>
      <c r="K7" s="461" t="s">
        <v>106</v>
      </c>
      <c r="L7" s="462" t="s">
        <v>104</v>
      </c>
      <c r="M7" s="455" t="s">
        <v>105</v>
      </c>
      <c r="N7" s="456" t="s">
        <v>106</v>
      </c>
      <c r="O7" s="398" t="s">
        <v>259</v>
      </c>
      <c r="P7" s="429" t="s">
        <v>260</v>
      </c>
      <c r="Q7" s="440" t="s">
        <v>265</v>
      </c>
    </row>
    <row r="8" spans="1:17" s="98" customFormat="1" ht="102" customHeight="1" x14ac:dyDescent="0.25">
      <c r="A8" s="447"/>
      <c r="B8" s="451"/>
      <c r="C8" s="452"/>
      <c r="D8" s="455"/>
      <c r="E8" s="455"/>
      <c r="F8" s="463"/>
      <c r="G8" s="451"/>
      <c r="H8" s="452"/>
      <c r="I8" s="452"/>
      <c r="J8" s="452"/>
      <c r="K8" s="461"/>
      <c r="L8" s="462"/>
      <c r="M8" s="455"/>
      <c r="N8" s="456"/>
      <c r="O8" s="398"/>
      <c r="P8" s="429"/>
      <c r="Q8" s="441"/>
    </row>
    <row r="9" spans="1:17" s="102" customFormat="1" ht="20.25" customHeight="1" thickBot="1" x14ac:dyDescent="0.3">
      <c r="A9" s="99">
        <v>1</v>
      </c>
      <c r="B9" s="293">
        <v>2</v>
      </c>
      <c r="C9" s="221">
        <v>3</v>
      </c>
      <c r="D9" s="100" t="s">
        <v>107</v>
      </c>
      <c r="E9" s="100" t="s">
        <v>108</v>
      </c>
      <c r="F9" s="101">
        <v>6</v>
      </c>
      <c r="G9" s="301">
        <v>7</v>
      </c>
      <c r="H9" s="221">
        <v>8</v>
      </c>
      <c r="I9" s="221" t="s">
        <v>109</v>
      </c>
      <c r="J9" s="221" t="s">
        <v>110</v>
      </c>
      <c r="K9" s="222">
        <v>11</v>
      </c>
      <c r="L9" s="100" t="s">
        <v>111</v>
      </c>
      <c r="M9" s="100" t="s">
        <v>112</v>
      </c>
      <c r="N9" s="337" t="s">
        <v>113</v>
      </c>
      <c r="O9" s="345">
        <v>17</v>
      </c>
      <c r="P9" s="288">
        <v>18</v>
      </c>
      <c r="Q9" s="341">
        <v>19</v>
      </c>
    </row>
    <row r="10" spans="1:17" ht="20.100000000000001" customHeight="1" x14ac:dyDescent="0.25">
      <c r="A10" s="207" t="s">
        <v>114</v>
      </c>
      <c r="B10" s="294">
        <v>5.9</v>
      </c>
      <c r="C10" s="295">
        <v>249</v>
      </c>
      <c r="D10" s="213">
        <f>ROUND(IF(C10=0,0,E10/C10),0)</f>
        <v>0</v>
      </c>
      <c r="E10" s="213">
        <f>ROUND(B10*F10,0)</f>
        <v>0</v>
      </c>
      <c r="F10" s="214"/>
      <c r="G10" s="294">
        <v>5.9</v>
      </c>
      <c r="H10" s="302">
        <v>249</v>
      </c>
      <c r="I10" s="213">
        <f>ROUND(IF(H10=0,0,J10/H10),0)</f>
        <v>0</v>
      </c>
      <c r="J10" s="213">
        <f>ROUND(G10*K10,0)</f>
        <v>0</v>
      </c>
      <c r="K10" s="217"/>
      <c r="L10" s="103">
        <f t="shared" ref="L10:N63" si="0">D10+I10</f>
        <v>0</v>
      </c>
      <c r="M10" s="103">
        <f t="shared" si="0"/>
        <v>0</v>
      </c>
      <c r="N10" s="338">
        <f>F10+K10</f>
        <v>0</v>
      </c>
      <c r="O10" s="342"/>
      <c r="P10" s="343"/>
      <c r="Q10" s="343"/>
    </row>
    <row r="11" spans="1:17" ht="20.100000000000001" customHeight="1" x14ac:dyDescent="0.25">
      <c r="A11" s="104" t="s">
        <v>115</v>
      </c>
      <c r="B11" s="296">
        <v>9</v>
      </c>
      <c r="C11" s="297">
        <v>320</v>
      </c>
      <c r="D11" s="215">
        <f>ROUND(IF(C11=0,0,E11/C11),0)</f>
        <v>0</v>
      </c>
      <c r="E11" s="215">
        <f>ROUND(B11*F11,0)</f>
        <v>0</v>
      </c>
      <c r="F11" s="216"/>
      <c r="G11" s="296">
        <v>7.4</v>
      </c>
      <c r="H11" s="303">
        <v>313</v>
      </c>
      <c r="I11" s="215">
        <f>ROUND(IF(H11=0,0,J11/H11),0)</f>
        <v>0</v>
      </c>
      <c r="J11" s="215">
        <f>ROUND(G11*K11,0)</f>
        <v>0</v>
      </c>
      <c r="K11" s="223"/>
      <c r="L11" s="105">
        <f t="shared" si="0"/>
        <v>0</v>
      </c>
      <c r="M11" s="105">
        <f t="shared" si="0"/>
        <v>0</v>
      </c>
      <c r="N11" s="339">
        <f t="shared" si="0"/>
        <v>0</v>
      </c>
      <c r="O11" s="343"/>
      <c r="P11" s="343"/>
      <c r="Q11" s="343"/>
    </row>
    <row r="12" spans="1:17" ht="20.100000000000001" customHeight="1" x14ac:dyDescent="0.25">
      <c r="A12" s="107" t="s">
        <v>116</v>
      </c>
      <c r="B12" s="296">
        <v>10.8</v>
      </c>
      <c r="C12" s="297">
        <v>325</v>
      </c>
      <c r="D12" s="215">
        <f t="shared" ref="D12:D63" si="1">ROUND(IF(C12=0,0,E12/C12),0)</f>
        <v>0</v>
      </c>
      <c r="E12" s="215">
        <f t="shared" ref="E12:E63" si="2">ROUND(B12*F12,0)</f>
        <v>0</v>
      </c>
      <c r="F12" s="216"/>
      <c r="G12" s="296">
        <v>10.3</v>
      </c>
      <c r="H12" s="303">
        <v>324</v>
      </c>
      <c r="I12" s="215">
        <f t="shared" ref="I12:I63" si="3">ROUND(IF(H12=0,0,J12/H12),0)</f>
        <v>0</v>
      </c>
      <c r="J12" s="215">
        <f t="shared" ref="J12:J63" si="4">ROUND(G12*K12,0)</f>
        <v>0</v>
      </c>
      <c r="K12" s="217"/>
      <c r="L12" s="106">
        <f t="shared" si="0"/>
        <v>0</v>
      </c>
      <c r="M12" s="105">
        <f t="shared" si="0"/>
        <v>0</v>
      </c>
      <c r="N12" s="339">
        <f t="shared" si="0"/>
        <v>0</v>
      </c>
      <c r="O12" s="343"/>
      <c r="P12" s="343"/>
      <c r="Q12" s="343"/>
    </row>
    <row r="13" spans="1:17" ht="20.100000000000001" customHeight="1" x14ac:dyDescent="0.25">
      <c r="A13" s="107" t="s">
        <v>117</v>
      </c>
      <c r="B13" s="296">
        <v>13</v>
      </c>
      <c r="C13" s="297">
        <v>330</v>
      </c>
      <c r="D13" s="215">
        <f>ROUND(IF(C13=0,0,E13/C13),0)</f>
        <v>0</v>
      </c>
      <c r="E13" s="215">
        <f t="shared" si="2"/>
        <v>0</v>
      </c>
      <c r="F13" s="216"/>
      <c r="G13" s="296">
        <v>11</v>
      </c>
      <c r="H13" s="303">
        <v>325</v>
      </c>
      <c r="I13" s="215">
        <f t="shared" si="3"/>
        <v>0</v>
      </c>
      <c r="J13" s="215">
        <f t="shared" si="4"/>
        <v>0</v>
      </c>
      <c r="K13" s="217"/>
      <c r="L13" s="106">
        <f t="shared" si="0"/>
        <v>0</v>
      </c>
      <c r="M13" s="105">
        <f t="shared" si="0"/>
        <v>0</v>
      </c>
      <c r="N13" s="339">
        <f t="shared" si="0"/>
        <v>0</v>
      </c>
      <c r="O13" s="343"/>
      <c r="P13" s="343"/>
      <c r="Q13" s="343"/>
    </row>
    <row r="14" spans="1:17" ht="20.100000000000001" customHeight="1" x14ac:dyDescent="0.25">
      <c r="A14" s="107" t="s">
        <v>118</v>
      </c>
      <c r="B14" s="296">
        <v>12.2</v>
      </c>
      <c r="C14" s="297">
        <v>328</v>
      </c>
      <c r="D14" s="215">
        <f>ROUND(IF(C14=0,0,E14/C14),0)</f>
        <v>0</v>
      </c>
      <c r="E14" s="215">
        <f t="shared" si="2"/>
        <v>0</v>
      </c>
      <c r="F14" s="216"/>
      <c r="G14" s="304"/>
      <c r="H14" s="303"/>
      <c r="I14" s="215"/>
      <c r="J14" s="215"/>
      <c r="K14" s="223"/>
      <c r="L14" s="106">
        <f t="shared" si="0"/>
        <v>0</v>
      </c>
      <c r="M14" s="105">
        <f t="shared" si="0"/>
        <v>0</v>
      </c>
      <c r="N14" s="339">
        <f t="shared" si="0"/>
        <v>0</v>
      </c>
      <c r="O14" s="343"/>
      <c r="P14" s="343"/>
      <c r="Q14" s="343"/>
    </row>
    <row r="15" spans="1:17" ht="20.100000000000001" customHeight="1" x14ac:dyDescent="0.25">
      <c r="A15" s="107" t="s">
        <v>119</v>
      </c>
      <c r="B15" s="296"/>
      <c r="C15" s="297"/>
      <c r="D15" s="215">
        <f>SUM(D16:D18)</f>
        <v>0</v>
      </c>
      <c r="E15" s="215">
        <f>SUM(E16:E18)</f>
        <v>0</v>
      </c>
      <c r="F15" s="216">
        <f>F16+F17+F18</f>
        <v>0</v>
      </c>
      <c r="G15" s="296">
        <v>6.3</v>
      </c>
      <c r="H15" s="303">
        <v>306</v>
      </c>
      <c r="I15" s="215">
        <f>ROUND(IF(H15=0,0,J15/H15),0)</f>
        <v>0</v>
      </c>
      <c r="J15" s="215">
        <f>ROUND(G15*K15,0)</f>
        <v>0</v>
      </c>
      <c r="K15" s="217"/>
      <c r="L15" s="106">
        <f t="shared" si="0"/>
        <v>0</v>
      </c>
      <c r="M15" s="105">
        <f t="shared" si="0"/>
        <v>0</v>
      </c>
      <c r="N15" s="340">
        <f>F15+K15</f>
        <v>0</v>
      </c>
      <c r="O15" s="343"/>
      <c r="P15" s="343"/>
      <c r="Q15" s="343"/>
    </row>
    <row r="16" spans="1:17" s="267" customFormat="1" ht="20.100000000000001" customHeight="1" x14ac:dyDescent="0.25">
      <c r="A16" s="107" t="s">
        <v>237</v>
      </c>
      <c r="B16" s="296">
        <v>6.6</v>
      </c>
      <c r="C16" s="297">
        <v>308</v>
      </c>
      <c r="D16" s="215">
        <f>ROUND(IF(C16=0,0,E16/C16),0)</f>
        <v>0</v>
      </c>
      <c r="E16" s="215">
        <f t="shared" si="2"/>
        <v>0</v>
      </c>
      <c r="F16" s="216"/>
      <c r="G16" s="296"/>
      <c r="H16" s="303"/>
      <c r="I16" s="215"/>
      <c r="J16" s="215"/>
      <c r="K16" s="217"/>
      <c r="L16" s="106">
        <f>D16+I16</f>
        <v>0</v>
      </c>
      <c r="M16" s="105">
        <f t="shared" si="0"/>
        <v>0</v>
      </c>
      <c r="N16" s="340">
        <f>F16+K16</f>
        <v>0</v>
      </c>
      <c r="O16" s="343"/>
      <c r="P16" s="343"/>
      <c r="Q16" s="343"/>
    </row>
    <row r="17" spans="1:17" s="267" customFormat="1" ht="20.100000000000001" customHeight="1" x14ac:dyDescent="0.25">
      <c r="A17" s="107" t="s">
        <v>239</v>
      </c>
      <c r="B17" s="296">
        <v>6.6</v>
      </c>
      <c r="C17" s="297">
        <v>308</v>
      </c>
      <c r="D17" s="215">
        <f>ROUND(IF(C17=0,0,E17/C17),0)</f>
        <v>0</v>
      </c>
      <c r="E17" s="215">
        <f t="shared" si="2"/>
        <v>0</v>
      </c>
      <c r="F17" s="216"/>
      <c r="G17" s="296"/>
      <c r="H17" s="303"/>
      <c r="I17" s="215"/>
      <c r="J17" s="215"/>
      <c r="K17" s="217"/>
      <c r="L17" s="106">
        <f>D17+I17</f>
        <v>0</v>
      </c>
      <c r="M17" s="105">
        <f t="shared" si="0"/>
        <v>0</v>
      </c>
      <c r="N17" s="340">
        <f>F17+K17</f>
        <v>0</v>
      </c>
      <c r="O17" s="343"/>
      <c r="P17" s="343"/>
      <c r="Q17" s="343"/>
    </row>
    <row r="18" spans="1:17" s="267" customFormat="1" ht="20.100000000000001" customHeight="1" x14ac:dyDescent="0.25">
      <c r="A18" s="107" t="s">
        <v>238</v>
      </c>
      <c r="B18" s="296">
        <v>5.5</v>
      </c>
      <c r="C18" s="297">
        <v>300</v>
      </c>
      <c r="D18" s="215">
        <f>ROUND(IF(C18=0,0,E18/C18),0)</f>
        <v>0</v>
      </c>
      <c r="E18" s="215">
        <f t="shared" si="2"/>
        <v>0</v>
      </c>
      <c r="F18" s="216"/>
      <c r="G18" s="296"/>
      <c r="H18" s="303"/>
      <c r="I18" s="215"/>
      <c r="J18" s="215"/>
      <c r="K18" s="217"/>
      <c r="L18" s="106">
        <f>D18+I18</f>
        <v>0</v>
      </c>
      <c r="M18" s="105">
        <f t="shared" si="0"/>
        <v>0</v>
      </c>
      <c r="N18" s="340">
        <f>F18+K18</f>
        <v>0</v>
      </c>
      <c r="O18" s="343"/>
      <c r="P18" s="343"/>
      <c r="Q18" s="343"/>
    </row>
    <row r="19" spans="1:17" ht="20.100000000000001" customHeight="1" x14ac:dyDescent="0.25">
      <c r="A19" s="108" t="s">
        <v>120</v>
      </c>
      <c r="B19" s="296">
        <v>18.3</v>
      </c>
      <c r="C19" s="297">
        <v>337</v>
      </c>
      <c r="D19" s="215">
        <f t="shared" si="1"/>
        <v>0</v>
      </c>
      <c r="E19" s="215">
        <f t="shared" si="2"/>
        <v>0</v>
      </c>
      <c r="F19" s="216"/>
      <c r="G19" s="296">
        <v>18.3</v>
      </c>
      <c r="H19" s="303">
        <v>337</v>
      </c>
      <c r="I19" s="215">
        <f t="shared" si="3"/>
        <v>0</v>
      </c>
      <c r="J19" s="215">
        <f>ROUND(G19*K19,0)</f>
        <v>0</v>
      </c>
      <c r="K19" s="217"/>
      <c r="L19" s="106">
        <f t="shared" si="0"/>
        <v>0</v>
      </c>
      <c r="M19" s="105">
        <f t="shared" si="0"/>
        <v>0</v>
      </c>
      <c r="N19" s="339">
        <f t="shared" si="0"/>
        <v>0</v>
      </c>
      <c r="O19" s="343"/>
      <c r="P19" s="343"/>
      <c r="Q19" s="343"/>
    </row>
    <row r="20" spans="1:17" ht="20.100000000000001" customHeight="1" x14ac:dyDescent="0.25">
      <c r="A20" s="107" t="s">
        <v>121</v>
      </c>
      <c r="B20" s="296"/>
      <c r="C20" s="297"/>
      <c r="D20" s="215">
        <f>SUM(D21:D23)</f>
        <v>0</v>
      </c>
      <c r="E20" s="215">
        <f>SUM(E21:E23)</f>
        <v>0</v>
      </c>
      <c r="F20" s="216">
        <f>F21+F22+F23</f>
        <v>0</v>
      </c>
      <c r="G20" s="296"/>
      <c r="H20" s="303"/>
      <c r="I20" s="215">
        <f>I21+I22+I23</f>
        <v>0</v>
      </c>
      <c r="J20" s="215">
        <f>ROUND(G20*K20,0)</f>
        <v>0</v>
      </c>
      <c r="K20" s="217">
        <f>K21+K22+K23</f>
        <v>0</v>
      </c>
      <c r="L20" s="106">
        <f t="shared" si="0"/>
        <v>0</v>
      </c>
      <c r="M20" s="105">
        <f t="shared" si="0"/>
        <v>0</v>
      </c>
      <c r="N20" s="339">
        <f t="shared" si="0"/>
        <v>0</v>
      </c>
      <c r="O20" s="343"/>
      <c r="P20" s="343"/>
      <c r="Q20" s="343"/>
    </row>
    <row r="21" spans="1:17" s="267" customFormat="1" ht="20.100000000000001" customHeight="1" x14ac:dyDescent="0.25">
      <c r="A21" s="107" t="s">
        <v>237</v>
      </c>
      <c r="B21" s="296"/>
      <c r="C21" s="297"/>
      <c r="D21" s="215">
        <f t="shared" si="1"/>
        <v>0</v>
      </c>
      <c r="E21" s="215">
        <f t="shared" si="2"/>
        <v>0</v>
      </c>
      <c r="F21" s="214"/>
      <c r="G21" s="296"/>
      <c r="H21" s="303"/>
      <c r="I21" s="215"/>
      <c r="J21" s="215"/>
      <c r="K21" s="217"/>
      <c r="L21" s="106">
        <f t="shared" si="0"/>
        <v>0</v>
      </c>
      <c r="M21" s="105">
        <f t="shared" si="0"/>
        <v>0</v>
      </c>
      <c r="N21" s="339">
        <f t="shared" si="0"/>
        <v>0</v>
      </c>
      <c r="O21" s="343"/>
      <c r="P21" s="343"/>
      <c r="Q21" s="343"/>
    </row>
    <row r="22" spans="1:17" s="267" customFormat="1" ht="20.100000000000001" customHeight="1" x14ac:dyDescent="0.25">
      <c r="A22" s="107" t="s">
        <v>239</v>
      </c>
      <c r="B22" s="296">
        <v>4</v>
      </c>
      <c r="C22" s="297">
        <v>218</v>
      </c>
      <c r="D22" s="215">
        <f t="shared" si="1"/>
        <v>0</v>
      </c>
      <c r="E22" s="215">
        <f>ROUND(B22*F22,0)</f>
        <v>0</v>
      </c>
      <c r="F22" s="214"/>
      <c r="G22" s="296">
        <v>4</v>
      </c>
      <c r="H22" s="303">
        <v>218</v>
      </c>
      <c r="I22" s="215"/>
      <c r="J22" s="215"/>
      <c r="K22" s="217"/>
      <c r="L22" s="106">
        <f t="shared" si="0"/>
        <v>0</v>
      </c>
      <c r="M22" s="105">
        <f t="shared" si="0"/>
        <v>0</v>
      </c>
      <c r="N22" s="339">
        <f t="shared" si="0"/>
        <v>0</v>
      </c>
      <c r="O22" s="343"/>
      <c r="P22" s="343"/>
      <c r="Q22" s="343"/>
    </row>
    <row r="23" spans="1:17" s="267" customFormat="1" ht="20.100000000000001" customHeight="1" x14ac:dyDescent="0.25">
      <c r="A23" s="107" t="s">
        <v>238</v>
      </c>
      <c r="B23" s="296">
        <v>5.7</v>
      </c>
      <c r="C23" s="297">
        <v>247</v>
      </c>
      <c r="D23" s="215">
        <f>ROUND(IF(C23=0,0,E23/C23),0)</f>
        <v>0</v>
      </c>
      <c r="E23" s="215">
        <f t="shared" si="2"/>
        <v>0</v>
      </c>
      <c r="F23" s="214"/>
      <c r="G23" s="296">
        <v>5.7</v>
      </c>
      <c r="H23" s="303">
        <v>247</v>
      </c>
      <c r="I23" s="215"/>
      <c r="J23" s="215"/>
      <c r="K23" s="217"/>
      <c r="L23" s="106">
        <f t="shared" si="0"/>
        <v>0</v>
      </c>
      <c r="M23" s="105">
        <f t="shared" si="0"/>
        <v>0</v>
      </c>
      <c r="N23" s="339">
        <f t="shared" si="0"/>
        <v>0</v>
      </c>
      <c r="O23" s="343"/>
      <c r="P23" s="343"/>
      <c r="Q23" s="343"/>
    </row>
    <row r="24" spans="1:17" ht="20.100000000000001" customHeight="1" x14ac:dyDescent="0.25">
      <c r="A24" s="107" t="s">
        <v>122</v>
      </c>
      <c r="B24" s="296"/>
      <c r="C24" s="298"/>
      <c r="D24" s="215"/>
      <c r="E24" s="215"/>
      <c r="F24" s="217"/>
      <c r="G24" s="296"/>
      <c r="H24" s="298"/>
      <c r="I24" s="215">
        <f>I25+I26</f>
        <v>0</v>
      </c>
      <c r="J24" s="215">
        <f>J25+J26</f>
        <v>0</v>
      </c>
      <c r="K24" s="217">
        <f>K25+K26</f>
        <v>0</v>
      </c>
      <c r="L24" s="106">
        <f t="shared" si="0"/>
        <v>0</v>
      </c>
      <c r="M24" s="105">
        <f t="shared" si="0"/>
        <v>0</v>
      </c>
      <c r="N24" s="339">
        <f t="shared" si="0"/>
        <v>0</v>
      </c>
      <c r="O24" s="343"/>
      <c r="P24" s="343"/>
      <c r="Q24" s="343"/>
    </row>
    <row r="25" spans="1:17" s="267" customFormat="1" ht="20.100000000000001" customHeight="1" x14ac:dyDescent="0.25">
      <c r="A25" s="107" t="s">
        <v>239</v>
      </c>
      <c r="B25" s="296"/>
      <c r="C25" s="298"/>
      <c r="D25" s="215"/>
      <c r="E25" s="215"/>
      <c r="F25" s="217"/>
      <c r="G25" s="296">
        <v>4.8</v>
      </c>
      <c r="H25" s="298">
        <v>294</v>
      </c>
      <c r="I25" s="215"/>
      <c r="J25" s="215"/>
      <c r="K25" s="217"/>
      <c r="L25" s="106">
        <f t="shared" si="0"/>
        <v>0</v>
      </c>
      <c r="M25" s="105">
        <f t="shared" si="0"/>
        <v>0</v>
      </c>
      <c r="N25" s="339">
        <f t="shared" si="0"/>
        <v>0</v>
      </c>
      <c r="O25" s="343"/>
      <c r="P25" s="343"/>
      <c r="Q25" s="343"/>
    </row>
    <row r="26" spans="1:17" s="267" customFormat="1" ht="20.100000000000001" customHeight="1" x14ac:dyDescent="0.25">
      <c r="A26" s="107" t="s">
        <v>238</v>
      </c>
      <c r="B26" s="296"/>
      <c r="C26" s="298"/>
      <c r="D26" s="215"/>
      <c r="E26" s="215"/>
      <c r="F26" s="217"/>
      <c r="G26" s="296">
        <v>6.2</v>
      </c>
      <c r="H26" s="298">
        <v>306</v>
      </c>
      <c r="I26" s="215"/>
      <c r="J26" s="215"/>
      <c r="K26" s="217"/>
      <c r="L26" s="106">
        <f t="shared" si="0"/>
        <v>0</v>
      </c>
      <c r="M26" s="105">
        <f t="shared" si="0"/>
        <v>0</v>
      </c>
      <c r="N26" s="339">
        <f t="shared" si="0"/>
        <v>0</v>
      </c>
      <c r="O26" s="343"/>
      <c r="P26" s="343"/>
      <c r="Q26" s="343"/>
    </row>
    <row r="27" spans="1:17" ht="20.100000000000001" customHeight="1" x14ac:dyDescent="0.25">
      <c r="A27" s="108" t="s">
        <v>123</v>
      </c>
      <c r="B27" s="296"/>
      <c r="C27" s="297"/>
      <c r="D27" s="218">
        <f>D28+D29</f>
        <v>0</v>
      </c>
      <c r="E27" s="218">
        <f>E28+E29</f>
        <v>0</v>
      </c>
      <c r="F27" s="216">
        <f>F28+F29</f>
        <v>0</v>
      </c>
      <c r="G27" s="305"/>
      <c r="H27" s="303"/>
      <c r="I27" s="218">
        <f>I28+I29</f>
        <v>0</v>
      </c>
      <c r="J27" s="218">
        <f>J28+J29</f>
        <v>0</v>
      </c>
      <c r="K27" s="217">
        <f>K28+K29</f>
        <v>0</v>
      </c>
      <c r="L27" s="266">
        <f>D27+I27</f>
        <v>0</v>
      </c>
      <c r="M27" s="265">
        <f>E27+J27</f>
        <v>0</v>
      </c>
      <c r="N27" s="340">
        <f>F27+K27</f>
        <v>0</v>
      </c>
      <c r="O27" s="343"/>
      <c r="P27" s="343"/>
      <c r="Q27" s="343"/>
    </row>
    <row r="28" spans="1:17" ht="20.100000000000001" customHeight="1" x14ac:dyDescent="0.25">
      <c r="A28" s="278" t="s">
        <v>124</v>
      </c>
      <c r="B28" s="296">
        <v>6.5</v>
      </c>
      <c r="C28" s="297">
        <v>243</v>
      </c>
      <c r="D28" s="215">
        <f>ROUND(IF(C28=0,0,E28/C28),0)</f>
        <v>0</v>
      </c>
      <c r="E28" s="215">
        <f>ROUND(B28*F28,0)</f>
        <v>0</v>
      </c>
      <c r="F28" s="216"/>
      <c r="G28" s="305">
        <v>6.5</v>
      </c>
      <c r="H28" s="303">
        <v>243</v>
      </c>
      <c r="I28" s="215">
        <f>ROUND(IF(H28=0,0,J28/H28),0)</f>
        <v>0</v>
      </c>
      <c r="J28" s="215">
        <f t="shared" si="4"/>
        <v>0</v>
      </c>
      <c r="K28" s="217"/>
      <c r="L28" s="106">
        <f t="shared" si="0"/>
        <v>0</v>
      </c>
      <c r="M28" s="105">
        <f t="shared" si="0"/>
        <v>0</v>
      </c>
      <c r="N28" s="339">
        <f t="shared" si="0"/>
        <v>0</v>
      </c>
      <c r="O28" s="343"/>
      <c r="P28" s="343"/>
      <c r="Q28" s="343"/>
    </row>
    <row r="29" spans="1:17" ht="20.100000000000001" customHeight="1" x14ac:dyDescent="0.25">
      <c r="A29" s="278" t="s">
        <v>125</v>
      </c>
      <c r="B29" s="296">
        <v>10.5</v>
      </c>
      <c r="C29" s="297">
        <v>276</v>
      </c>
      <c r="D29" s="215">
        <f>ROUND(IF(C29=0,0,E29/C29),0)</f>
        <v>0</v>
      </c>
      <c r="E29" s="215">
        <f t="shared" si="2"/>
        <v>0</v>
      </c>
      <c r="F29" s="216"/>
      <c r="G29" s="305">
        <v>10.5</v>
      </c>
      <c r="H29" s="303">
        <v>276</v>
      </c>
      <c r="I29" s="215">
        <f t="shared" si="3"/>
        <v>0</v>
      </c>
      <c r="J29" s="215">
        <f t="shared" si="4"/>
        <v>0</v>
      </c>
      <c r="K29" s="217"/>
      <c r="L29" s="106">
        <f t="shared" si="0"/>
        <v>0</v>
      </c>
      <c r="M29" s="105">
        <f t="shared" si="0"/>
        <v>0</v>
      </c>
      <c r="N29" s="339">
        <f t="shared" si="0"/>
        <v>0</v>
      </c>
      <c r="O29" s="343"/>
      <c r="P29" s="343"/>
      <c r="Q29" s="343"/>
    </row>
    <row r="30" spans="1:17" ht="20.100000000000001" customHeight="1" x14ac:dyDescent="0.25">
      <c r="A30" s="107" t="s">
        <v>126</v>
      </c>
      <c r="B30" s="296">
        <v>10.8</v>
      </c>
      <c r="C30" s="297">
        <v>325</v>
      </c>
      <c r="D30" s="215">
        <f t="shared" si="1"/>
        <v>0</v>
      </c>
      <c r="E30" s="215">
        <f t="shared" si="2"/>
        <v>0</v>
      </c>
      <c r="F30" s="216"/>
      <c r="G30" s="296">
        <v>9.6999999999999993</v>
      </c>
      <c r="H30" s="303">
        <v>322</v>
      </c>
      <c r="I30" s="215">
        <f t="shared" si="3"/>
        <v>0</v>
      </c>
      <c r="J30" s="215">
        <f t="shared" si="4"/>
        <v>0</v>
      </c>
      <c r="K30" s="217"/>
      <c r="L30" s="106">
        <f t="shared" si="0"/>
        <v>0</v>
      </c>
      <c r="M30" s="105">
        <f t="shared" si="0"/>
        <v>0</v>
      </c>
      <c r="N30" s="339">
        <f t="shared" si="0"/>
        <v>0</v>
      </c>
      <c r="O30" s="343"/>
      <c r="P30" s="343"/>
      <c r="Q30" s="343"/>
    </row>
    <row r="31" spans="1:17" ht="20.100000000000001" customHeight="1" x14ac:dyDescent="0.25">
      <c r="A31" s="107" t="s">
        <v>127</v>
      </c>
      <c r="B31" s="296">
        <v>7.5</v>
      </c>
      <c r="C31" s="297">
        <v>325</v>
      </c>
      <c r="D31" s="215">
        <f t="shared" si="1"/>
        <v>0</v>
      </c>
      <c r="E31" s="215">
        <f t="shared" si="2"/>
        <v>0</v>
      </c>
      <c r="F31" s="216"/>
      <c r="G31" s="296">
        <v>9.6999999999999993</v>
      </c>
      <c r="H31" s="303">
        <v>322</v>
      </c>
      <c r="I31" s="215">
        <f t="shared" si="3"/>
        <v>0</v>
      </c>
      <c r="J31" s="215">
        <f t="shared" si="4"/>
        <v>0</v>
      </c>
      <c r="K31" s="217"/>
      <c r="L31" s="106">
        <f t="shared" si="0"/>
        <v>0</v>
      </c>
      <c r="M31" s="105">
        <f t="shared" si="0"/>
        <v>0</v>
      </c>
      <c r="N31" s="339">
        <f t="shared" si="0"/>
        <v>0</v>
      </c>
      <c r="O31" s="343"/>
      <c r="P31" s="343"/>
      <c r="Q31" s="343"/>
    </row>
    <row r="32" spans="1:17" ht="20.100000000000001" customHeight="1" x14ac:dyDescent="0.25">
      <c r="A32" s="107" t="s">
        <v>128</v>
      </c>
      <c r="B32" s="296">
        <v>6.3</v>
      </c>
      <c r="C32" s="297">
        <v>306</v>
      </c>
      <c r="D32" s="215">
        <f t="shared" si="1"/>
        <v>0</v>
      </c>
      <c r="E32" s="215">
        <f t="shared" si="2"/>
        <v>0</v>
      </c>
      <c r="F32" s="216"/>
      <c r="G32" s="296">
        <v>6.3</v>
      </c>
      <c r="H32" s="303">
        <v>306</v>
      </c>
      <c r="I32" s="215">
        <f t="shared" si="3"/>
        <v>0</v>
      </c>
      <c r="J32" s="215">
        <f t="shared" si="4"/>
        <v>0</v>
      </c>
      <c r="K32" s="217"/>
      <c r="L32" s="106">
        <f t="shared" si="0"/>
        <v>0</v>
      </c>
      <c r="M32" s="105">
        <f t="shared" si="0"/>
        <v>0</v>
      </c>
      <c r="N32" s="339">
        <f t="shared" si="0"/>
        <v>0</v>
      </c>
      <c r="O32" s="343"/>
      <c r="P32" s="343"/>
      <c r="Q32" s="343"/>
    </row>
    <row r="33" spans="1:17" ht="20.100000000000001" customHeight="1" x14ac:dyDescent="0.25">
      <c r="A33" s="108" t="s">
        <v>129</v>
      </c>
      <c r="B33" s="296">
        <v>10.5</v>
      </c>
      <c r="C33" s="297">
        <v>328</v>
      </c>
      <c r="D33" s="215">
        <f t="shared" si="1"/>
        <v>0</v>
      </c>
      <c r="E33" s="215">
        <f t="shared" si="2"/>
        <v>0</v>
      </c>
      <c r="F33" s="216"/>
      <c r="G33" s="296">
        <v>8.6</v>
      </c>
      <c r="H33" s="303">
        <v>318</v>
      </c>
      <c r="I33" s="215">
        <f t="shared" si="3"/>
        <v>0</v>
      </c>
      <c r="J33" s="215">
        <f t="shared" si="4"/>
        <v>0</v>
      </c>
      <c r="K33" s="217"/>
      <c r="L33" s="106">
        <f t="shared" si="0"/>
        <v>0</v>
      </c>
      <c r="M33" s="105">
        <f t="shared" si="0"/>
        <v>0</v>
      </c>
      <c r="N33" s="339">
        <f t="shared" si="0"/>
        <v>0</v>
      </c>
      <c r="O33" s="343"/>
      <c r="P33" s="343"/>
      <c r="Q33" s="343"/>
    </row>
    <row r="34" spans="1:17" ht="20.100000000000001" customHeight="1" x14ac:dyDescent="0.25">
      <c r="A34" s="108" t="s">
        <v>130</v>
      </c>
      <c r="B34" s="296">
        <v>10.5</v>
      </c>
      <c r="C34" s="297">
        <v>328</v>
      </c>
      <c r="D34" s="215">
        <f t="shared" si="1"/>
        <v>0</v>
      </c>
      <c r="E34" s="215">
        <f t="shared" si="2"/>
        <v>0</v>
      </c>
      <c r="F34" s="216"/>
      <c r="G34" s="304"/>
      <c r="H34" s="303"/>
      <c r="I34" s="215">
        <f t="shared" si="3"/>
        <v>0</v>
      </c>
      <c r="J34" s="215">
        <f t="shared" si="4"/>
        <v>0</v>
      </c>
      <c r="K34" s="217"/>
      <c r="L34" s="106">
        <f t="shared" si="0"/>
        <v>0</v>
      </c>
      <c r="M34" s="105">
        <f t="shared" si="0"/>
        <v>0</v>
      </c>
      <c r="N34" s="339">
        <f t="shared" si="0"/>
        <v>0</v>
      </c>
      <c r="O34" s="343"/>
      <c r="P34" s="343"/>
      <c r="Q34" s="343"/>
    </row>
    <row r="35" spans="1:17" ht="20.100000000000001" customHeight="1" x14ac:dyDescent="0.25">
      <c r="A35" s="108" t="s">
        <v>131</v>
      </c>
      <c r="B35" s="296">
        <v>10.4</v>
      </c>
      <c r="C35" s="297">
        <v>324</v>
      </c>
      <c r="D35" s="215">
        <f t="shared" si="1"/>
        <v>0</v>
      </c>
      <c r="E35" s="215">
        <f t="shared" si="2"/>
        <v>0</v>
      </c>
      <c r="F35" s="216"/>
      <c r="G35" s="296">
        <v>9</v>
      </c>
      <c r="H35" s="303">
        <v>320</v>
      </c>
      <c r="I35" s="215">
        <f t="shared" si="3"/>
        <v>0</v>
      </c>
      <c r="J35" s="215">
        <f t="shared" si="4"/>
        <v>0</v>
      </c>
      <c r="K35" s="217"/>
      <c r="L35" s="106">
        <f t="shared" si="0"/>
        <v>0</v>
      </c>
      <c r="M35" s="105">
        <f t="shared" si="0"/>
        <v>0</v>
      </c>
      <c r="N35" s="339">
        <f t="shared" si="0"/>
        <v>0</v>
      </c>
      <c r="O35" s="343"/>
      <c r="P35" s="343"/>
      <c r="Q35" s="343"/>
    </row>
    <row r="36" spans="1:17" ht="20.100000000000001" customHeight="1" x14ac:dyDescent="0.25">
      <c r="A36" s="107" t="s">
        <v>132</v>
      </c>
      <c r="B36" s="296">
        <v>13.9</v>
      </c>
      <c r="C36" s="297">
        <v>331</v>
      </c>
      <c r="D36" s="215">
        <f t="shared" si="1"/>
        <v>0</v>
      </c>
      <c r="E36" s="215">
        <f t="shared" si="2"/>
        <v>0</v>
      </c>
      <c r="F36" s="216"/>
      <c r="G36" s="296">
        <v>8.1</v>
      </c>
      <c r="H36" s="303">
        <v>316</v>
      </c>
      <c r="I36" s="215">
        <f t="shared" si="3"/>
        <v>0</v>
      </c>
      <c r="J36" s="215">
        <f t="shared" si="4"/>
        <v>0</v>
      </c>
      <c r="K36" s="217"/>
      <c r="L36" s="106">
        <f t="shared" si="0"/>
        <v>0</v>
      </c>
      <c r="M36" s="105">
        <f t="shared" si="0"/>
        <v>0</v>
      </c>
      <c r="N36" s="339">
        <f t="shared" si="0"/>
        <v>0</v>
      </c>
      <c r="O36" s="343"/>
      <c r="P36" s="343"/>
      <c r="Q36" s="343"/>
    </row>
    <row r="37" spans="1:17" ht="20.100000000000001" customHeight="1" x14ac:dyDescent="0.25">
      <c r="A37" s="108" t="s">
        <v>133</v>
      </c>
      <c r="B37" s="296">
        <v>10.8</v>
      </c>
      <c r="C37" s="297">
        <v>325</v>
      </c>
      <c r="D37" s="215">
        <f>ROUND(IF(C37=0,0,E37/C37),0)</f>
        <v>0</v>
      </c>
      <c r="E37" s="215">
        <f t="shared" si="2"/>
        <v>0</v>
      </c>
      <c r="F37" s="216"/>
      <c r="G37" s="296">
        <v>10.8</v>
      </c>
      <c r="H37" s="303">
        <v>325</v>
      </c>
      <c r="I37" s="215">
        <f t="shared" si="3"/>
        <v>0</v>
      </c>
      <c r="J37" s="215">
        <f t="shared" si="4"/>
        <v>0</v>
      </c>
      <c r="K37" s="217"/>
      <c r="L37" s="106">
        <f t="shared" si="0"/>
        <v>0</v>
      </c>
      <c r="M37" s="105">
        <f>E37+J37</f>
        <v>0</v>
      </c>
      <c r="N37" s="340">
        <f>F37+K37</f>
        <v>0</v>
      </c>
      <c r="O37" s="343"/>
      <c r="P37" s="343"/>
      <c r="Q37" s="343"/>
    </row>
    <row r="38" spans="1:17" s="273" customFormat="1" ht="20.100000000000001" customHeight="1" x14ac:dyDescent="0.25">
      <c r="A38" s="108" t="s">
        <v>246</v>
      </c>
      <c r="B38" s="296"/>
      <c r="C38" s="297"/>
      <c r="D38" s="215"/>
      <c r="E38" s="215"/>
      <c r="F38" s="216"/>
      <c r="G38" s="296"/>
      <c r="H38" s="303"/>
      <c r="I38" s="215"/>
      <c r="J38" s="215"/>
      <c r="K38" s="217"/>
      <c r="L38" s="106"/>
      <c r="M38" s="105"/>
      <c r="N38" s="339"/>
      <c r="O38" s="343"/>
      <c r="P38" s="343"/>
      <c r="Q38" s="343"/>
    </row>
    <row r="39" spans="1:17" ht="20.100000000000001" customHeight="1" x14ac:dyDescent="0.25">
      <c r="A39" s="108" t="s">
        <v>134</v>
      </c>
      <c r="B39" s="296">
        <v>30</v>
      </c>
      <c r="C39" s="297">
        <v>344</v>
      </c>
      <c r="D39" s="215">
        <f t="shared" si="1"/>
        <v>0</v>
      </c>
      <c r="E39" s="215">
        <f t="shared" si="2"/>
        <v>0</v>
      </c>
      <c r="F39" s="216"/>
      <c r="G39" s="296">
        <v>30</v>
      </c>
      <c r="H39" s="303">
        <v>344</v>
      </c>
      <c r="I39" s="215">
        <f t="shared" si="3"/>
        <v>0</v>
      </c>
      <c r="J39" s="215">
        <f t="shared" si="4"/>
        <v>0</v>
      </c>
      <c r="K39" s="217"/>
      <c r="L39" s="106">
        <f t="shared" si="0"/>
        <v>0</v>
      </c>
      <c r="M39" s="105">
        <f t="shared" si="0"/>
        <v>0</v>
      </c>
      <c r="N39" s="339">
        <f t="shared" si="0"/>
        <v>0</v>
      </c>
      <c r="O39" s="343"/>
      <c r="P39" s="343"/>
      <c r="Q39" s="343"/>
    </row>
    <row r="40" spans="1:17" ht="20.100000000000001" customHeight="1" x14ac:dyDescent="0.25">
      <c r="A40" s="107" t="s">
        <v>135</v>
      </c>
      <c r="B40" s="296">
        <v>11.1</v>
      </c>
      <c r="C40" s="297">
        <v>326</v>
      </c>
      <c r="D40" s="215">
        <f t="shared" si="1"/>
        <v>0</v>
      </c>
      <c r="E40" s="215">
        <f t="shared" si="2"/>
        <v>0</v>
      </c>
      <c r="F40" s="216"/>
      <c r="G40" s="296">
        <v>10</v>
      </c>
      <c r="H40" s="303">
        <v>323</v>
      </c>
      <c r="I40" s="215">
        <f t="shared" si="3"/>
        <v>0</v>
      </c>
      <c r="J40" s="215">
        <f t="shared" si="4"/>
        <v>0</v>
      </c>
      <c r="K40" s="217"/>
      <c r="L40" s="106">
        <f t="shared" si="0"/>
        <v>0</v>
      </c>
      <c r="M40" s="105">
        <f t="shared" si="0"/>
        <v>0</v>
      </c>
      <c r="N40" s="339">
        <f t="shared" si="0"/>
        <v>0</v>
      </c>
      <c r="O40" s="343"/>
      <c r="P40" s="343"/>
      <c r="Q40" s="343"/>
    </row>
    <row r="41" spans="1:17" ht="20.100000000000001" customHeight="1" x14ac:dyDescent="0.25">
      <c r="A41" s="107" t="s">
        <v>136</v>
      </c>
      <c r="B41" s="296">
        <v>7.6</v>
      </c>
      <c r="C41" s="297">
        <v>314</v>
      </c>
      <c r="D41" s="215">
        <f t="shared" si="1"/>
        <v>0</v>
      </c>
      <c r="E41" s="215">
        <f t="shared" si="2"/>
        <v>0</v>
      </c>
      <c r="F41" s="216"/>
      <c r="G41" s="296">
        <v>5.7</v>
      </c>
      <c r="H41" s="303">
        <v>302</v>
      </c>
      <c r="I41" s="215">
        <f t="shared" si="3"/>
        <v>0</v>
      </c>
      <c r="J41" s="215">
        <f t="shared" si="4"/>
        <v>0</v>
      </c>
      <c r="K41" s="217"/>
      <c r="L41" s="106">
        <f t="shared" si="0"/>
        <v>0</v>
      </c>
      <c r="M41" s="105">
        <f t="shared" si="0"/>
        <v>0</v>
      </c>
      <c r="N41" s="339">
        <f t="shared" si="0"/>
        <v>0</v>
      </c>
      <c r="O41" s="343"/>
      <c r="P41" s="343"/>
      <c r="Q41" s="343"/>
    </row>
    <row r="42" spans="1:17" ht="20.100000000000001" customHeight="1" x14ac:dyDescent="0.25">
      <c r="A42" s="107" t="s">
        <v>137</v>
      </c>
      <c r="B42" s="296">
        <v>4.8</v>
      </c>
      <c r="C42" s="297">
        <v>294</v>
      </c>
      <c r="D42" s="215">
        <f t="shared" si="1"/>
        <v>0</v>
      </c>
      <c r="E42" s="215">
        <f t="shared" si="2"/>
        <v>0</v>
      </c>
      <c r="F42" s="216"/>
      <c r="G42" s="296">
        <v>6.8</v>
      </c>
      <c r="H42" s="303">
        <v>309</v>
      </c>
      <c r="I42" s="215">
        <f t="shared" si="3"/>
        <v>0</v>
      </c>
      <c r="J42" s="215">
        <f t="shared" si="4"/>
        <v>0</v>
      </c>
      <c r="K42" s="217"/>
      <c r="L42" s="106">
        <f t="shared" si="0"/>
        <v>0</v>
      </c>
      <c r="M42" s="105">
        <f t="shared" si="0"/>
        <v>0</v>
      </c>
      <c r="N42" s="339">
        <f t="shared" si="0"/>
        <v>0</v>
      </c>
      <c r="O42" s="343"/>
      <c r="P42" s="343"/>
      <c r="Q42" s="343"/>
    </row>
    <row r="43" spans="1:17" ht="20.100000000000001" customHeight="1" x14ac:dyDescent="0.25">
      <c r="A43" s="107" t="s">
        <v>138</v>
      </c>
      <c r="B43" s="296">
        <v>7.7</v>
      </c>
      <c r="C43" s="297">
        <v>268</v>
      </c>
      <c r="D43" s="215">
        <f t="shared" si="1"/>
        <v>0</v>
      </c>
      <c r="E43" s="215">
        <f t="shared" si="2"/>
        <v>0</v>
      </c>
      <c r="F43" s="216"/>
      <c r="G43" s="296">
        <v>7.7</v>
      </c>
      <c r="H43" s="303">
        <v>268</v>
      </c>
      <c r="I43" s="215">
        <f t="shared" si="3"/>
        <v>0</v>
      </c>
      <c r="J43" s="215">
        <f t="shared" si="4"/>
        <v>0</v>
      </c>
      <c r="K43" s="217"/>
      <c r="L43" s="106">
        <f t="shared" si="0"/>
        <v>0</v>
      </c>
      <c r="M43" s="105">
        <f t="shared" si="0"/>
        <v>0</v>
      </c>
      <c r="N43" s="339">
        <f t="shared" si="0"/>
        <v>0</v>
      </c>
      <c r="O43" s="343"/>
      <c r="P43" s="343"/>
      <c r="Q43" s="343"/>
    </row>
    <row r="44" spans="1:17" s="109" customFormat="1" ht="45.75" customHeight="1" x14ac:dyDescent="0.25">
      <c r="A44" s="104" t="s">
        <v>139</v>
      </c>
      <c r="B44" s="296"/>
      <c r="C44" s="298"/>
      <c r="D44" s="215"/>
      <c r="E44" s="215"/>
      <c r="F44" s="217"/>
      <c r="G44" s="305">
        <v>15.7</v>
      </c>
      <c r="H44" s="303">
        <v>334</v>
      </c>
      <c r="I44" s="215">
        <f t="shared" si="3"/>
        <v>0</v>
      </c>
      <c r="J44" s="215">
        <f t="shared" si="4"/>
        <v>0</v>
      </c>
      <c r="K44" s="217"/>
      <c r="L44" s="106">
        <f t="shared" si="0"/>
        <v>0</v>
      </c>
      <c r="M44" s="105">
        <f t="shared" si="0"/>
        <v>0</v>
      </c>
      <c r="N44" s="339">
        <f t="shared" si="0"/>
        <v>0</v>
      </c>
      <c r="O44" s="344"/>
      <c r="P44" s="344"/>
      <c r="Q44" s="344"/>
    </row>
    <row r="45" spans="1:17" ht="20.100000000000001" customHeight="1" x14ac:dyDescent="0.25">
      <c r="A45" s="108" t="s">
        <v>140</v>
      </c>
      <c r="B45" s="296"/>
      <c r="C45" s="297"/>
      <c r="D45" s="215"/>
      <c r="E45" s="215"/>
      <c r="F45" s="217"/>
      <c r="G45" s="305">
        <v>8</v>
      </c>
      <c r="H45" s="303">
        <v>316</v>
      </c>
      <c r="I45" s="215">
        <f t="shared" si="3"/>
        <v>0</v>
      </c>
      <c r="J45" s="215">
        <f t="shared" si="4"/>
        <v>0</v>
      </c>
      <c r="K45" s="217"/>
      <c r="L45" s="106">
        <f t="shared" si="0"/>
        <v>0</v>
      </c>
      <c r="M45" s="105">
        <f t="shared" si="0"/>
        <v>0</v>
      </c>
      <c r="N45" s="339">
        <f t="shared" si="0"/>
        <v>0</v>
      </c>
      <c r="O45" s="343"/>
      <c r="P45" s="343"/>
      <c r="Q45" s="343"/>
    </row>
    <row r="46" spans="1:17" ht="20.100000000000001" customHeight="1" x14ac:dyDescent="0.25">
      <c r="A46" s="107" t="s">
        <v>141</v>
      </c>
      <c r="B46" s="296">
        <v>7</v>
      </c>
      <c r="C46" s="297">
        <v>311</v>
      </c>
      <c r="D46" s="215">
        <f t="shared" si="1"/>
        <v>0</v>
      </c>
      <c r="E46" s="215">
        <f t="shared" si="2"/>
        <v>0</v>
      </c>
      <c r="F46" s="216"/>
      <c r="G46" s="296"/>
      <c r="H46" s="303"/>
      <c r="I46" s="215">
        <f t="shared" si="3"/>
        <v>0</v>
      </c>
      <c r="J46" s="215">
        <f t="shared" si="4"/>
        <v>0</v>
      </c>
      <c r="K46" s="217"/>
      <c r="L46" s="106">
        <f t="shared" si="0"/>
        <v>0</v>
      </c>
      <c r="M46" s="105">
        <f t="shared" si="0"/>
        <v>0</v>
      </c>
      <c r="N46" s="339">
        <f t="shared" si="0"/>
        <v>0</v>
      </c>
      <c r="O46" s="343"/>
      <c r="P46" s="343"/>
      <c r="Q46" s="343"/>
    </row>
    <row r="47" spans="1:17" ht="20.100000000000001" customHeight="1" x14ac:dyDescent="0.25">
      <c r="A47" s="107" t="s">
        <v>142</v>
      </c>
      <c r="B47" s="296">
        <v>10</v>
      </c>
      <c r="C47" s="297">
        <v>323</v>
      </c>
      <c r="D47" s="215">
        <f t="shared" si="1"/>
        <v>0</v>
      </c>
      <c r="E47" s="215">
        <f t="shared" si="2"/>
        <v>0</v>
      </c>
      <c r="F47" s="216"/>
      <c r="G47" s="296">
        <v>6.5</v>
      </c>
      <c r="H47" s="303">
        <v>308</v>
      </c>
      <c r="I47" s="215">
        <f t="shared" si="3"/>
        <v>0</v>
      </c>
      <c r="J47" s="215">
        <f t="shared" si="4"/>
        <v>0</v>
      </c>
      <c r="K47" s="217"/>
      <c r="L47" s="106">
        <f t="shared" si="0"/>
        <v>0</v>
      </c>
      <c r="M47" s="105">
        <f t="shared" si="0"/>
        <v>0</v>
      </c>
      <c r="N47" s="339">
        <f t="shared" si="0"/>
        <v>0</v>
      </c>
      <c r="O47" s="343"/>
      <c r="P47" s="343"/>
      <c r="Q47" s="343"/>
    </row>
    <row r="48" spans="1:17" ht="20.100000000000001" customHeight="1" x14ac:dyDescent="0.25">
      <c r="A48" s="108" t="s">
        <v>143</v>
      </c>
      <c r="B48" s="296">
        <v>12</v>
      </c>
      <c r="C48" s="297">
        <v>328</v>
      </c>
      <c r="D48" s="215">
        <f t="shared" si="1"/>
        <v>0</v>
      </c>
      <c r="E48" s="215">
        <f t="shared" si="2"/>
        <v>0</v>
      </c>
      <c r="F48" s="216"/>
      <c r="G48" s="296">
        <v>11.1</v>
      </c>
      <c r="H48" s="303">
        <v>326</v>
      </c>
      <c r="I48" s="215">
        <f t="shared" si="3"/>
        <v>0</v>
      </c>
      <c r="J48" s="215">
        <f t="shared" si="4"/>
        <v>0</v>
      </c>
      <c r="K48" s="217"/>
      <c r="L48" s="106">
        <f t="shared" si="0"/>
        <v>0</v>
      </c>
      <c r="M48" s="105">
        <f t="shared" si="0"/>
        <v>0</v>
      </c>
      <c r="N48" s="339">
        <f t="shared" si="0"/>
        <v>0</v>
      </c>
      <c r="O48" s="343"/>
      <c r="P48" s="343"/>
      <c r="Q48" s="343"/>
    </row>
    <row r="49" spans="1:17" ht="20.100000000000001" customHeight="1" x14ac:dyDescent="0.25">
      <c r="A49" s="107" t="s">
        <v>144</v>
      </c>
      <c r="B49" s="296">
        <v>10.4</v>
      </c>
      <c r="C49" s="297">
        <v>324</v>
      </c>
      <c r="D49" s="215">
        <f t="shared" si="1"/>
        <v>0</v>
      </c>
      <c r="E49" s="215">
        <f t="shared" si="2"/>
        <v>0</v>
      </c>
      <c r="F49" s="216"/>
      <c r="G49" s="296">
        <v>9.6</v>
      </c>
      <c r="H49" s="303">
        <v>322</v>
      </c>
      <c r="I49" s="215">
        <f t="shared" si="3"/>
        <v>0</v>
      </c>
      <c r="J49" s="215">
        <f t="shared" si="4"/>
        <v>0</v>
      </c>
      <c r="K49" s="217"/>
      <c r="L49" s="106">
        <f t="shared" si="0"/>
        <v>0</v>
      </c>
      <c r="M49" s="105">
        <f t="shared" si="0"/>
        <v>0</v>
      </c>
      <c r="N49" s="339">
        <f t="shared" si="0"/>
        <v>0</v>
      </c>
      <c r="O49" s="343"/>
      <c r="P49" s="343"/>
      <c r="Q49" s="343"/>
    </row>
    <row r="50" spans="1:17" s="268" customFormat="1" ht="37.5" x14ac:dyDescent="0.25">
      <c r="A50" s="110" t="s">
        <v>240</v>
      </c>
      <c r="B50" s="296">
        <v>1</v>
      </c>
      <c r="C50" s="297">
        <v>178</v>
      </c>
      <c r="D50" s="215">
        <f t="shared" si="1"/>
        <v>0</v>
      </c>
      <c r="E50" s="215">
        <f t="shared" si="2"/>
        <v>0</v>
      </c>
      <c r="F50" s="216"/>
      <c r="G50" s="296"/>
      <c r="H50" s="303"/>
      <c r="I50" s="215">
        <f t="shared" si="3"/>
        <v>0</v>
      </c>
      <c r="J50" s="215">
        <f t="shared" si="4"/>
        <v>0</v>
      </c>
      <c r="K50" s="217"/>
      <c r="L50" s="106">
        <f t="shared" si="0"/>
        <v>0</v>
      </c>
      <c r="M50" s="105">
        <f t="shared" si="0"/>
        <v>0</v>
      </c>
      <c r="N50" s="339">
        <f t="shared" si="0"/>
        <v>0</v>
      </c>
      <c r="O50" s="343"/>
      <c r="P50" s="343"/>
      <c r="Q50" s="343"/>
    </row>
    <row r="51" spans="1:17" ht="20.100000000000001" customHeight="1" x14ac:dyDescent="0.25">
      <c r="A51" s="107" t="s">
        <v>145</v>
      </c>
      <c r="B51" s="296">
        <v>10.1</v>
      </c>
      <c r="C51" s="297">
        <v>323</v>
      </c>
      <c r="D51" s="215">
        <f t="shared" si="1"/>
        <v>0</v>
      </c>
      <c r="E51" s="215">
        <f t="shared" si="2"/>
        <v>0</v>
      </c>
      <c r="F51" s="216"/>
      <c r="G51" s="304"/>
      <c r="H51" s="303"/>
      <c r="I51" s="215"/>
      <c r="J51" s="215"/>
      <c r="K51" s="223"/>
      <c r="L51" s="106">
        <f t="shared" si="0"/>
        <v>0</v>
      </c>
      <c r="M51" s="105">
        <f t="shared" si="0"/>
        <v>0</v>
      </c>
      <c r="N51" s="339">
        <f t="shared" si="0"/>
        <v>0</v>
      </c>
      <c r="O51" s="343"/>
      <c r="P51" s="343"/>
      <c r="Q51" s="343"/>
    </row>
    <row r="52" spans="1:17" ht="20.100000000000001" customHeight="1" x14ac:dyDescent="0.25">
      <c r="A52" s="108" t="s">
        <v>146</v>
      </c>
      <c r="B52" s="296">
        <v>5.5</v>
      </c>
      <c r="C52" s="297">
        <v>300</v>
      </c>
      <c r="D52" s="215">
        <f t="shared" si="1"/>
        <v>0</v>
      </c>
      <c r="E52" s="215">
        <f t="shared" si="2"/>
        <v>0</v>
      </c>
      <c r="F52" s="216"/>
      <c r="G52" s="296">
        <v>5.5</v>
      </c>
      <c r="H52" s="303">
        <v>300</v>
      </c>
      <c r="I52" s="215">
        <f t="shared" si="3"/>
        <v>0</v>
      </c>
      <c r="J52" s="215">
        <f t="shared" si="4"/>
        <v>0</v>
      </c>
      <c r="K52" s="217"/>
      <c r="L52" s="106">
        <f t="shared" si="0"/>
        <v>0</v>
      </c>
      <c r="M52" s="105">
        <f t="shared" si="0"/>
        <v>0</v>
      </c>
      <c r="N52" s="339">
        <f t="shared" si="0"/>
        <v>0</v>
      </c>
      <c r="O52" s="343"/>
      <c r="P52" s="343"/>
      <c r="Q52" s="343"/>
    </row>
    <row r="53" spans="1:17" ht="20.100000000000001" customHeight="1" x14ac:dyDescent="0.25">
      <c r="A53" s="107" t="s">
        <v>147</v>
      </c>
      <c r="B53" s="296">
        <v>13.3</v>
      </c>
      <c r="C53" s="297">
        <v>330</v>
      </c>
      <c r="D53" s="215">
        <f t="shared" si="1"/>
        <v>0</v>
      </c>
      <c r="E53" s="215">
        <f t="shared" si="2"/>
        <v>0</v>
      </c>
      <c r="F53" s="216"/>
      <c r="G53" s="296">
        <v>8.8000000000000007</v>
      </c>
      <c r="H53" s="303">
        <v>319</v>
      </c>
      <c r="I53" s="215">
        <f t="shared" si="3"/>
        <v>0</v>
      </c>
      <c r="J53" s="215">
        <f t="shared" si="4"/>
        <v>0</v>
      </c>
      <c r="K53" s="217"/>
      <c r="L53" s="106">
        <f t="shared" si="0"/>
        <v>0</v>
      </c>
      <c r="M53" s="105">
        <f t="shared" si="0"/>
        <v>0</v>
      </c>
      <c r="N53" s="339">
        <f t="shared" si="0"/>
        <v>0</v>
      </c>
      <c r="O53" s="343"/>
      <c r="P53" s="343"/>
      <c r="Q53" s="343"/>
    </row>
    <row r="54" spans="1:17" ht="20.100000000000001" customHeight="1" x14ac:dyDescent="0.25">
      <c r="A54" s="107" t="s">
        <v>148</v>
      </c>
      <c r="B54" s="296">
        <v>11.1</v>
      </c>
      <c r="C54" s="297">
        <v>326</v>
      </c>
      <c r="D54" s="215">
        <f t="shared" si="1"/>
        <v>0</v>
      </c>
      <c r="E54" s="215">
        <f t="shared" si="2"/>
        <v>0</v>
      </c>
      <c r="F54" s="216"/>
      <c r="G54" s="296">
        <v>7.6</v>
      </c>
      <c r="H54" s="303">
        <v>314</v>
      </c>
      <c r="I54" s="215">
        <f t="shared" si="3"/>
        <v>0</v>
      </c>
      <c r="J54" s="215">
        <f t="shared" si="4"/>
        <v>0</v>
      </c>
      <c r="K54" s="217"/>
      <c r="L54" s="106">
        <f t="shared" si="0"/>
        <v>0</v>
      </c>
      <c r="M54" s="105">
        <f t="shared" si="0"/>
        <v>0</v>
      </c>
      <c r="N54" s="339">
        <f t="shared" si="0"/>
        <v>0</v>
      </c>
      <c r="O54" s="343"/>
      <c r="P54" s="343"/>
      <c r="Q54" s="343"/>
    </row>
    <row r="55" spans="1:17" ht="20.100000000000001" customHeight="1" x14ac:dyDescent="0.25">
      <c r="A55" s="107" t="s">
        <v>149</v>
      </c>
      <c r="B55" s="296">
        <v>8.9</v>
      </c>
      <c r="C55" s="297">
        <v>319</v>
      </c>
      <c r="D55" s="215">
        <f t="shared" si="1"/>
        <v>0</v>
      </c>
      <c r="E55" s="215">
        <f t="shared" si="2"/>
        <v>0</v>
      </c>
      <c r="F55" s="216"/>
      <c r="G55" s="296">
        <v>7.5</v>
      </c>
      <c r="H55" s="303">
        <v>313</v>
      </c>
      <c r="I55" s="215">
        <f t="shared" si="3"/>
        <v>0</v>
      </c>
      <c r="J55" s="215">
        <f t="shared" si="4"/>
        <v>0</v>
      </c>
      <c r="K55" s="217"/>
      <c r="L55" s="106">
        <f t="shared" si="0"/>
        <v>0</v>
      </c>
      <c r="M55" s="105">
        <f t="shared" si="0"/>
        <v>0</v>
      </c>
      <c r="N55" s="339">
        <f t="shared" si="0"/>
        <v>0</v>
      </c>
      <c r="O55" s="343"/>
      <c r="P55" s="343"/>
      <c r="Q55" s="343"/>
    </row>
    <row r="56" spans="1:17" ht="20.100000000000001" customHeight="1" x14ac:dyDescent="0.25">
      <c r="A56" s="107" t="s">
        <v>210</v>
      </c>
      <c r="B56" s="296">
        <v>8.8000000000000007</v>
      </c>
      <c r="C56" s="297">
        <v>319</v>
      </c>
      <c r="D56" s="215">
        <f t="shared" si="1"/>
        <v>0</v>
      </c>
      <c r="E56" s="215">
        <f t="shared" si="2"/>
        <v>0</v>
      </c>
      <c r="F56" s="216"/>
      <c r="G56" s="296">
        <v>8.8000000000000007</v>
      </c>
      <c r="H56" s="303">
        <v>319</v>
      </c>
      <c r="I56" s="215">
        <f t="shared" si="3"/>
        <v>0</v>
      </c>
      <c r="J56" s="215">
        <f t="shared" si="4"/>
        <v>0</v>
      </c>
      <c r="K56" s="217"/>
      <c r="L56" s="106">
        <f t="shared" si="0"/>
        <v>0</v>
      </c>
      <c r="M56" s="105">
        <f t="shared" si="0"/>
        <v>0</v>
      </c>
      <c r="N56" s="339">
        <f t="shared" si="0"/>
        <v>0</v>
      </c>
      <c r="O56" s="343"/>
      <c r="P56" s="343"/>
      <c r="Q56" s="343"/>
    </row>
    <row r="57" spans="1:17" ht="20.100000000000001" customHeight="1" x14ac:dyDescent="0.25">
      <c r="A57" s="107" t="s">
        <v>151</v>
      </c>
      <c r="B57" s="296">
        <v>8.1999999999999993</v>
      </c>
      <c r="C57" s="297">
        <v>316</v>
      </c>
      <c r="D57" s="215">
        <f t="shared" si="1"/>
        <v>0</v>
      </c>
      <c r="E57" s="215">
        <f t="shared" si="2"/>
        <v>0</v>
      </c>
      <c r="F57" s="216"/>
      <c r="G57" s="296">
        <v>4.9000000000000004</v>
      </c>
      <c r="H57" s="303">
        <v>295</v>
      </c>
      <c r="I57" s="215">
        <f t="shared" si="3"/>
        <v>0</v>
      </c>
      <c r="J57" s="215">
        <f t="shared" si="4"/>
        <v>0</v>
      </c>
      <c r="K57" s="217"/>
      <c r="L57" s="106">
        <f t="shared" si="0"/>
        <v>0</v>
      </c>
      <c r="M57" s="105">
        <f t="shared" si="0"/>
        <v>0</v>
      </c>
      <c r="N57" s="339">
        <f t="shared" si="0"/>
        <v>0</v>
      </c>
      <c r="O57" s="343"/>
      <c r="P57" s="343"/>
      <c r="Q57" s="343"/>
    </row>
    <row r="58" spans="1:17" ht="20.100000000000001" customHeight="1" x14ac:dyDescent="0.25">
      <c r="A58" s="108" t="s">
        <v>152</v>
      </c>
      <c r="B58" s="296">
        <v>13.6</v>
      </c>
      <c r="C58" s="297">
        <v>331</v>
      </c>
      <c r="D58" s="215">
        <f t="shared" si="1"/>
        <v>0</v>
      </c>
      <c r="E58" s="215">
        <f t="shared" si="2"/>
        <v>0</v>
      </c>
      <c r="F58" s="216"/>
      <c r="G58" s="296">
        <v>9.6</v>
      </c>
      <c r="H58" s="303">
        <v>322</v>
      </c>
      <c r="I58" s="215">
        <f t="shared" si="3"/>
        <v>0</v>
      </c>
      <c r="J58" s="215">
        <f t="shared" si="4"/>
        <v>0</v>
      </c>
      <c r="K58" s="217"/>
      <c r="L58" s="106">
        <f t="shared" si="0"/>
        <v>0</v>
      </c>
      <c r="M58" s="105">
        <f t="shared" si="0"/>
        <v>0</v>
      </c>
      <c r="N58" s="339">
        <f t="shared" si="0"/>
        <v>0</v>
      </c>
      <c r="O58" s="343"/>
      <c r="P58" s="343"/>
      <c r="Q58" s="343"/>
    </row>
    <row r="59" spans="1:17" ht="20.100000000000001" customHeight="1" x14ac:dyDescent="0.25">
      <c r="A59" s="107" t="s">
        <v>153</v>
      </c>
      <c r="B59" s="296">
        <v>7.7</v>
      </c>
      <c r="C59" s="297">
        <v>314</v>
      </c>
      <c r="D59" s="215">
        <f t="shared" si="1"/>
        <v>0</v>
      </c>
      <c r="E59" s="215">
        <f t="shared" si="2"/>
        <v>0</v>
      </c>
      <c r="F59" s="216"/>
      <c r="G59" s="296">
        <v>4.7</v>
      </c>
      <c r="H59" s="303">
        <v>293</v>
      </c>
      <c r="I59" s="215">
        <f t="shared" si="3"/>
        <v>0</v>
      </c>
      <c r="J59" s="215">
        <f t="shared" si="4"/>
        <v>0</v>
      </c>
      <c r="K59" s="217"/>
      <c r="L59" s="106">
        <f t="shared" si="0"/>
        <v>0</v>
      </c>
      <c r="M59" s="105">
        <f t="shared" si="0"/>
        <v>0</v>
      </c>
      <c r="N59" s="339">
        <f t="shared" si="0"/>
        <v>0</v>
      </c>
      <c r="O59" s="343"/>
      <c r="P59" s="343"/>
      <c r="Q59" s="343"/>
    </row>
    <row r="60" spans="1:17" ht="20.100000000000001" customHeight="1" x14ac:dyDescent="0.25">
      <c r="A60" s="107" t="s">
        <v>154</v>
      </c>
      <c r="B60" s="296">
        <v>11.6</v>
      </c>
      <c r="C60" s="297">
        <v>327</v>
      </c>
      <c r="D60" s="215">
        <f t="shared" si="1"/>
        <v>0</v>
      </c>
      <c r="E60" s="215">
        <f t="shared" si="2"/>
        <v>0</v>
      </c>
      <c r="F60" s="216"/>
      <c r="G60" s="296">
        <v>10.6</v>
      </c>
      <c r="H60" s="303">
        <v>324</v>
      </c>
      <c r="I60" s="215">
        <f t="shared" si="3"/>
        <v>0</v>
      </c>
      <c r="J60" s="215">
        <f t="shared" si="4"/>
        <v>0</v>
      </c>
      <c r="K60" s="217"/>
      <c r="L60" s="106">
        <f t="shared" si="0"/>
        <v>0</v>
      </c>
      <c r="M60" s="105">
        <f t="shared" si="0"/>
        <v>0</v>
      </c>
      <c r="N60" s="339">
        <f t="shared" si="0"/>
        <v>0</v>
      </c>
      <c r="O60" s="343"/>
      <c r="P60" s="343"/>
      <c r="Q60" s="343"/>
    </row>
    <row r="61" spans="1:17" ht="37.5" customHeight="1" x14ac:dyDescent="0.25">
      <c r="A61" s="110" t="s">
        <v>155</v>
      </c>
      <c r="B61" s="296">
        <v>16.5</v>
      </c>
      <c r="C61" s="297">
        <v>335</v>
      </c>
      <c r="D61" s="215">
        <f t="shared" si="1"/>
        <v>0</v>
      </c>
      <c r="E61" s="215">
        <f t="shared" si="2"/>
        <v>0</v>
      </c>
      <c r="F61" s="216"/>
      <c r="G61" s="296">
        <v>16.5</v>
      </c>
      <c r="H61" s="297">
        <v>335</v>
      </c>
      <c r="I61" s="215">
        <f t="shared" si="3"/>
        <v>0</v>
      </c>
      <c r="J61" s="215">
        <f t="shared" si="4"/>
        <v>0</v>
      </c>
      <c r="K61" s="217"/>
      <c r="L61" s="106">
        <f t="shared" si="0"/>
        <v>0</v>
      </c>
      <c r="M61" s="105">
        <f t="shared" si="0"/>
        <v>0</v>
      </c>
      <c r="N61" s="339">
        <f t="shared" si="0"/>
        <v>0</v>
      </c>
      <c r="O61" s="343"/>
      <c r="P61" s="343"/>
      <c r="Q61" s="343"/>
    </row>
    <row r="62" spans="1:17" ht="55.5" customHeight="1" x14ac:dyDescent="0.25">
      <c r="A62" s="110" t="s">
        <v>156</v>
      </c>
      <c r="B62" s="296">
        <v>16.5</v>
      </c>
      <c r="C62" s="297">
        <v>335</v>
      </c>
      <c r="D62" s="215">
        <f t="shared" si="1"/>
        <v>0</v>
      </c>
      <c r="E62" s="215">
        <f t="shared" si="2"/>
        <v>0</v>
      </c>
      <c r="F62" s="216"/>
      <c r="G62" s="296">
        <v>16.5</v>
      </c>
      <c r="H62" s="297">
        <v>335</v>
      </c>
      <c r="I62" s="215">
        <f t="shared" si="3"/>
        <v>0</v>
      </c>
      <c r="J62" s="215">
        <f t="shared" si="4"/>
        <v>0</v>
      </c>
      <c r="K62" s="217"/>
      <c r="L62" s="106">
        <f t="shared" si="0"/>
        <v>0</v>
      </c>
      <c r="M62" s="105">
        <f t="shared" si="0"/>
        <v>0</v>
      </c>
      <c r="N62" s="339">
        <f t="shared" si="0"/>
        <v>0</v>
      </c>
      <c r="O62" s="343"/>
      <c r="P62" s="343"/>
      <c r="Q62" s="343"/>
    </row>
    <row r="63" spans="1:17" ht="20.100000000000001" customHeight="1" x14ac:dyDescent="0.25">
      <c r="A63" s="107" t="s">
        <v>157</v>
      </c>
      <c r="B63" s="296">
        <v>16.5</v>
      </c>
      <c r="C63" s="297">
        <v>335</v>
      </c>
      <c r="D63" s="215">
        <f t="shared" si="1"/>
        <v>0</v>
      </c>
      <c r="E63" s="215">
        <f t="shared" si="2"/>
        <v>0</v>
      </c>
      <c r="F63" s="216"/>
      <c r="G63" s="296">
        <v>16.5</v>
      </c>
      <c r="H63" s="297">
        <v>335</v>
      </c>
      <c r="I63" s="215">
        <f t="shared" si="3"/>
        <v>0</v>
      </c>
      <c r="J63" s="215">
        <f t="shared" si="4"/>
        <v>0</v>
      </c>
      <c r="K63" s="217"/>
      <c r="L63" s="106">
        <f t="shared" si="0"/>
        <v>0</v>
      </c>
      <c r="M63" s="105">
        <f t="shared" si="0"/>
        <v>0</v>
      </c>
      <c r="N63" s="339">
        <f t="shared" si="0"/>
        <v>0</v>
      </c>
      <c r="O63" s="343"/>
      <c r="P63" s="343"/>
      <c r="Q63" s="343"/>
    </row>
    <row r="64" spans="1:17" s="113" customFormat="1" ht="30.75" customHeight="1" thickBot="1" x14ac:dyDescent="0.3">
      <c r="A64" s="111" t="s">
        <v>158</v>
      </c>
      <c r="B64" s="299"/>
      <c r="C64" s="300"/>
      <c r="D64" s="219">
        <f>SUM(D10:D63)-D28-D29-D16-D17-D18-D21-D22-D23-D25-D26-D38</f>
        <v>0</v>
      </c>
      <c r="E64" s="219">
        <f>SUM(E10:E63)-E28-E29-E16-E17-E18-E21-E22-E23-E25-E26-E38</f>
        <v>0</v>
      </c>
      <c r="F64" s="220">
        <f>SUM(F10:F63)-F28-F29-F16-F17-F18-F21-F22-F23-F25-F26-F38</f>
        <v>0</v>
      </c>
      <c r="G64" s="299"/>
      <c r="H64" s="306"/>
      <c r="I64" s="219">
        <f t="shared" ref="I64:Q64" si="5">SUM(I10:I63)-I28-I29-I16-I17-I18-I21-I22-I23-I25-I26-I38</f>
        <v>0</v>
      </c>
      <c r="J64" s="219">
        <f t="shared" si="5"/>
        <v>0</v>
      </c>
      <c r="K64" s="220">
        <f t="shared" si="5"/>
        <v>0</v>
      </c>
      <c r="L64" s="112">
        <f t="shared" si="5"/>
        <v>0</v>
      </c>
      <c r="M64" s="220">
        <f t="shared" si="5"/>
        <v>0</v>
      </c>
      <c r="N64" s="346">
        <f t="shared" si="5"/>
        <v>0</v>
      </c>
      <c r="O64" s="346">
        <f t="shared" si="5"/>
        <v>0</v>
      </c>
      <c r="P64" s="346">
        <f t="shared" si="5"/>
        <v>0</v>
      </c>
      <c r="Q64" s="346">
        <f t="shared" si="5"/>
        <v>0</v>
      </c>
    </row>
    <row r="65" spans="7:7" ht="20.100000000000001" customHeight="1" x14ac:dyDescent="0.25">
      <c r="G65" s="290"/>
    </row>
  </sheetData>
  <mergeCells count="27">
    <mergeCell ref="D7:D8"/>
    <mergeCell ref="E7:E8"/>
    <mergeCell ref="F7:F8"/>
    <mergeCell ref="I7:I8"/>
    <mergeCell ref="J7:J8"/>
    <mergeCell ref="M7:M8"/>
    <mergeCell ref="N7:N8"/>
    <mergeCell ref="L5:N5"/>
    <mergeCell ref="L6:N6"/>
    <mergeCell ref="K7:K8"/>
    <mergeCell ref="L7:L8"/>
    <mergeCell ref="O7:O8"/>
    <mergeCell ref="P7:P8"/>
    <mergeCell ref="Q7:Q8"/>
    <mergeCell ref="O6:Q6"/>
    <mergeCell ref="A1:N1"/>
    <mergeCell ref="G3:N3"/>
    <mergeCell ref="M4:N4"/>
    <mergeCell ref="A5:A8"/>
    <mergeCell ref="B5:F5"/>
    <mergeCell ref="G5:K5"/>
    <mergeCell ref="B6:B8"/>
    <mergeCell ref="C6:C8"/>
    <mergeCell ref="D6:F6"/>
    <mergeCell ref="G6:G8"/>
    <mergeCell ref="H6:H8"/>
    <mergeCell ref="I6:K6"/>
  </mergeCells>
  <pageMargins left="0.11811023622047245" right="0.11811023622047245" top="0.15748031496062992" bottom="0.15748031496062992" header="0.31496062992125984" footer="0.31496062992125984"/>
  <pageSetup paperSize="9" scale="4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4" workbookViewId="0">
      <pane xSplit="1" ySplit="5" topLeftCell="AH9" activePane="bottomRight" state="frozen"/>
      <selection activeCell="A4" sqref="A4"/>
      <selection pane="topRight" activeCell="B4" sqref="B4"/>
      <selection pane="bottomLeft" activeCell="A9" sqref="A9"/>
      <selection pane="bottomRight" activeCell="BC5" sqref="BC5:BE8"/>
    </sheetView>
  </sheetViews>
  <sheetFormatPr defaultRowHeight="15" x14ac:dyDescent="0.25"/>
  <cols>
    <col min="1" max="1" width="39.7109375" customWidth="1"/>
    <col min="2" max="3" width="8.7109375" style="318" customWidth="1"/>
    <col min="4" max="14" width="8.7109375" customWidth="1"/>
    <col min="15" max="16" width="8.7109375" style="318" customWidth="1"/>
    <col min="17" max="36" width="8.7109375" customWidth="1"/>
    <col min="37" max="38" width="8.7109375" style="318" customWidth="1"/>
    <col min="39" max="54" width="8.7109375" customWidth="1"/>
    <col min="55" max="55" width="11.28515625" customWidth="1"/>
    <col min="56" max="56" width="11.140625" customWidth="1"/>
    <col min="57" max="57" width="10.7109375" customWidth="1"/>
  </cols>
  <sheetData>
    <row r="1" spans="1:58" ht="81.75" customHeight="1" x14ac:dyDescent="0.25">
      <c r="B1" s="473" t="s">
        <v>232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115"/>
      <c r="U1" s="115"/>
      <c r="V1" s="115"/>
      <c r="W1" s="115"/>
      <c r="X1" s="115"/>
      <c r="Y1" s="115"/>
      <c r="Z1" s="116"/>
      <c r="AA1" s="116"/>
      <c r="AB1" s="474"/>
      <c r="AC1" s="474"/>
      <c r="AD1" s="474"/>
      <c r="AE1" s="117"/>
      <c r="AF1" s="117"/>
      <c r="AG1" s="117"/>
      <c r="AH1" s="117"/>
      <c r="AI1" s="117"/>
      <c r="AJ1" s="117"/>
      <c r="AK1" s="307"/>
      <c r="AL1" s="307"/>
      <c r="AM1" s="117"/>
    </row>
    <row r="2" spans="1:58" ht="11.25" customHeight="1" thickBot="1" x14ac:dyDescent="0.3">
      <c r="A2" s="118"/>
      <c r="B2" s="307"/>
      <c r="C2" s="30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307"/>
      <c r="P2" s="30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307"/>
      <c r="AL2" s="307"/>
      <c r="AM2" s="117"/>
    </row>
    <row r="3" spans="1:58" s="119" customFormat="1" ht="19.5" customHeight="1" thickBot="1" x14ac:dyDescent="0.35">
      <c r="A3" s="209" t="s">
        <v>37</v>
      </c>
      <c r="B3" s="308"/>
      <c r="C3" s="319"/>
      <c r="D3" s="161"/>
      <c r="E3" s="475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7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K3" s="308"/>
      <c r="AL3" s="308"/>
    </row>
    <row r="4" spans="1:58" ht="18" customHeight="1" thickBot="1" x14ac:dyDescent="0.3">
      <c r="B4" s="320"/>
      <c r="C4" s="30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307"/>
      <c r="P4" s="307"/>
      <c r="Q4" s="474"/>
      <c r="R4" s="474"/>
      <c r="S4" s="474"/>
      <c r="T4" s="117"/>
      <c r="U4" s="117"/>
      <c r="V4" s="117"/>
      <c r="W4" s="117"/>
      <c r="X4" s="117"/>
      <c r="Y4" s="117"/>
      <c r="Z4" s="117"/>
      <c r="AA4" s="117"/>
      <c r="AE4" s="117"/>
      <c r="AF4" s="117"/>
      <c r="AG4" s="117"/>
      <c r="AH4" s="117"/>
      <c r="AI4" s="117"/>
      <c r="AJ4" s="117"/>
      <c r="AK4" s="307"/>
      <c r="AL4" s="307"/>
      <c r="AM4" s="117"/>
    </row>
    <row r="5" spans="1:58" s="122" customFormat="1" ht="21.75" customHeight="1" thickBot="1" x14ac:dyDescent="0.25">
      <c r="A5" s="494" t="s">
        <v>159</v>
      </c>
      <c r="B5" s="480" t="s">
        <v>160</v>
      </c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9"/>
      <c r="AE5" s="478" t="s">
        <v>161</v>
      </c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9"/>
      <c r="AT5" s="480" t="s">
        <v>162</v>
      </c>
      <c r="AU5" s="481"/>
      <c r="AV5" s="481"/>
      <c r="AW5" s="481"/>
      <c r="AX5" s="481"/>
      <c r="AY5" s="481"/>
      <c r="AZ5" s="481"/>
      <c r="BA5" s="481"/>
      <c r="BB5" s="481"/>
      <c r="BC5" s="464" t="s">
        <v>258</v>
      </c>
      <c r="BD5" s="465"/>
      <c r="BE5" s="466"/>
      <c r="BF5" s="121"/>
    </row>
    <row r="6" spans="1:58" s="123" customFormat="1" ht="29.25" customHeight="1" x14ac:dyDescent="0.25">
      <c r="A6" s="495"/>
      <c r="B6" s="502" t="s">
        <v>163</v>
      </c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3"/>
      <c r="O6" s="484" t="s">
        <v>164</v>
      </c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3"/>
      <c r="AB6" s="484" t="s">
        <v>100</v>
      </c>
      <c r="AC6" s="482"/>
      <c r="AD6" s="503"/>
      <c r="AE6" s="482" t="s">
        <v>163</v>
      </c>
      <c r="AF6" s="482"/>
      <c r="AG6" s="482"/>
      <c r="AH6" s="482"/>
      <c r="AI6" s="482"/>
      <c r="AJ6" s="483"/>
      <c r="AK6" s="484" t="s">
        <v>164</v>
      </c>
      <c r="AL6" s="482"/>
      <c r="AM6" s="482"/>
      <c r="AN6" s="482"/>
      <c r="AO6" s="482"/>
      <c r="AP6" s="483"/>
      <c r="AQ6" s="485" t="s">
        <v>100</v>
      </c>
      <c r="AR6" s="485"/>
      <c r="AS6" s="484"/>
      <c r="AT6" s="486" t="s">
        <v>163</v>
      </c>
      <c r="AU6" s="487"/>
      <c r="AV6" s="488"/>
      <c r="AW6" s="489" t="s">
        <v>164</v>
      </c>
      <c r="AX6" s="490"/>
      <c r="AY6" s="491"/>
      <c r="AZ6" s="484" t="s">
        <v>100</v>
      </c>
      <c r="BA6" s="504"/>
      <c r="BB6" s="504"/>
      <c r="BC6" s="467" t="s">
        <v>259</v>
      </c>
      <c r="BD6" s="469" t="s">
        <v>260</v>
      </c>
      <c r="BE6" s="471" t="s">
        <v>265</v>
      </c>
      <c r="BF6" s="121"/>
    </row>
    <row r="7" spans="1:58" ht="19.5" customHeight="1" x14ac:dyDescent="0.25">
      <c r="A7" s="495"/>
      <c r="B7" s="505" t="s">
        <v>165</v>
      </c>
      <c r="C7" s="507" t="s">
        <v>166</v>
      </c>
      <c r="D7" s="498" t="s">
        <v>167</v>
      </c>
      <c r="E7" s="498"/>
      <c r="F7" s="498"/>
      <c r="G7" s="499"/>
      <c r="H7" s="497" t="s">
        <v>168</v>
      </c>
      <c r="I7" s="498"/>
      <c r="J7" s="498"/>
      <c r="K7" s="499"/>
      <c r="L7" s="498" t="s">
        <v>169</v>
      </c>
      <c r="M7" s="498"/>
      <c r="N7" s="498"/>
      <c r="O7" s="508" t="s">
        <v>165</v>
      </c>
      <c r="P7" s="508" t="s">
        <v>166</v>
      </c>
      <c r="Q7" s="510" t="s">
        <v>167</v>
      </c>
      <c r="R7" s="511"/>
      <c r="S7" s="511"/>
      <c r="T7" s="512"/>
      <c r="U7" s="513" t="s">
        <v>168</v>
      </c>
      <c r="V7" s="513"/>
      <c r="W7" s="513"/>
      <c r="X7" s="513"/>
      <c r="Y7" s="497" t="s">
        <v>11</v>
      </c>
      <c r="Z7" s="498"/>
      <c r="AA7" s="499"/>
      <c r="AB7" s="500" t="s">
        <v>170</v>
      </c>
      <c r="AC7" s="500" t="s">
        <v>171</v>
      </c>
      <c r="AD7" s="514" t="s">
        <v>172</v>
      </c>
      <c r="AE7" s="516" t="s">
        <v>165</v>
      </c>
      <c r="AF7" s="518" t="s">
        <v>166</v>
      </c>
      <c r="AG7" s="520" t="s">
        <v>173</v>
      </c>
      <c r="AH7" s="522" t="s">
        <v>170</v>
      </c>
      <c r="AI7" s="492" t="s">
        <v>171</v>
      </c>
      <c r="AJ7" s="522" t="s">
        <v>172</v>
      </c>
      <c r="AK7" s="507" t="s">
        <v>165</v>
      </c>
      <c r="AL7" s="508" t="s">
        <v>166</v>
      </c>
      <c r="AM7" s="520" t="s">
        <v>173</v>
      </c>
      <c r="AN7" s="522" t="s">
        <v>170</v>
      </c>
      <c r="AO7" s="525" t="s">
        <v>171</v>
      </c>
      <c r="AP7" s="522" t="s">
        <v>172</v>
      </c>
      <c r="AQ7" s="523" t="s">
        <v>170</v>
      </c>
      <c r="AR7" s="523" t="s">
        <v>171</v>
      </c>
      <c r="AS7" s="527" t="s">
        <v>172</v>
      </c>
      <c r="AT7" s="529" t="s">
        <v>170</v>
      </c>
      <c r="AU7" s="523" t="s">
        <v>171</v>
      </c>
      <c r="AV7" s="523" t="s">
        <v>172</v>
      </c>
      <c r="AW7" s="523" t="s">
        <v>170</v>
      </c>
      <c r="AX7" s="523" t="s">
        <v>171</v>
      </c>
      <c r="AY7" s="523" t="s">
        <v>172</v>
      </c>
      <c r="AZ7" s="523" t="s">
        <v>170</v>
      </c>
      <c r="BA7" s="523" t="s">
        <v>171</v>
      </c>
      <c r="BB7" s="527" t="s">
        <v>172</v>
      </c>
      <c r="BC7" s="468"/>
      <c r="BD7" s="470"/>
      <c r="BE7" s="472"/>
      <c r="BF7" s="124"/>
    </row>
    <row r="8" spans="1:58" ht="145.5" customHeight="1" thickBot="1" x14ac:dyDescent="0.3">
      <c r="A8" s="496"/>
      <c r="B8" s="506"/>
      <c r="C8" s="508"/>
      <c r="D8" s="125" t="s">
        <v>173</v>
      </c>
      <c r="E8" s="126" t="s">
        <v>174</v>
      </c>
      <c r="F8" s="247" t="s">
        <v>171</v>
      </c>
      <c r="G8" s="126" t="s">
        <v>172</v>
      </c>
      <c r="H8" s="126" t="s">
        <v>173</v>
      </c>
      <c r="I8" s="126" t="s">
        <v>174</v>
      </c>
      <c r="J8" s="247" t="s">
        <v>171</v>
      </c>
      <c r="K8" s="126" t="s">
        <v>172</v>
      </c>
      <c r="L8" s="126" t="s">
        <v>174</v>
      </c>
      <c r="M8" s="126" t="s">
        <v>171</v>
      </c>
      <c r="N8" s="126" t="s">
        <v>172</v>
      </c>
      <c r="O8" s="509"/>
      <c r="P8" s="509"/>
      <c r="Q8" s="187" t="s">
        <v>173</v>
      </c>
      <c r="R8" s="126" t="s">
        <v>174</v>
      </c>
      <c r="S8" s="247" t="s">
        <v>171</v>
      </c>
      <c r="T8" s="126" t="s">
        <v>172</v>
      </c>
      <c r="U8" s="126" t="s">
        <v>173</v>
      </c>
      <c r="V8" s="126" t="s">
        <v>170</v>
      </c>
      <c r="W8" s="247" t="s">
        <v>171</v>
      </c>
      <c r="X8" s="126" t="s">
        <v>172</v>
      </c>
      <c r="Y8" s="126" t="s">
        <v>170</v>
      </c>
      <c r="Z8" s="126" t="s">
        <v>171</v>
      </c>
      <c r="AA8" s="127" t="s">
        <v>172</v>
      </c>
      <c r="AB8" s="501"/>
      <c r="AC8" s="501"/>
      <c r="AD8" s="515"/>
      <c r="AE8" s="517"/>
      <c r="AF8" s="519"/>
      <c r="AG8" s="521"/>
      <c r="AH8" s="500"/>
      <c r="AI8" s="493"/>
      <c r="AJ8" s="500"/>
      <c r="AK8" s="508"/>
      <c r="AL8" s="509"/>
      <c r="AM8" s="521"/>
      <c r="AN8" s="500"/>
      <c r="AO8" s="526"/>
      <c r="AP8" s="500"/>
      <c r="AQ8" s="524"/>
      <c r="AR8" s="524"/>
      <c r="AS8" s="528"/>
      <c r="AT8" s="530"/>
      <c r="AU8" s="524"/>
      <c r="AV8" s="524"/>
      <c r="AW8" s="524"/>
      <c r="AX8" s="524"/>
      <c r="AY8" s="524"/>
      <c r="AZ8" s="524"/>
      <c r="BA8" s="524"/>
      <c r="BB8" s="528"/>
      <c r="BC8" s="468"/>
      <c r="BD8" s="470"/>
      <c r="BE8" s="472"/>
      <c r="BF8" s="124"/>
    </row>
    <row r="9" spans="1:58" s="134" customFormat="1" ht="18.75" customHeight="1" thickBot="1" x14ac:dyDescent="0.25">
      <c r="A9" s="128">
        <v>1</v>
      </c>
      <c r="B9" s="321">
        <v>2</v>
      </c>
      <c r="C9" s="309">
        <v>3</v>
      </c>
      <c r="D9" s="129">
        <v>4</v>
      </c>
      <c r="E9" s="129" t="s">
        <v>175</v>
      </c>
      <c r="F9" s="129">
        <v>6</v>
      </c>
      <c r="G9" s="129" t="s">
        <v>176</v>
      </c>
      <c r="H9" s="129">
        <v>8</v>
      </c>
      <c r="I9" s="129">
        <v>9</v>
      </c>
      <c r="J9" s="129">
        <v>10</v>
      </c>
      <c r="K9" s="129" t="s">
        <v>177</v>
      </c>
      <c r="L9" s="129" t="s">
        <v>178</v>
      </c>
      <c r="M9" s="129" t="s">
        <v>179</v>
      </c>
      <c r="N9" s="129" t="s">
        <v>180</v>
      </c>
      <c r="O9" s="309">
        <v>15</v>
      </c>
      <c r="P9" s="309">
        <v>16</v>
      </c>
      <c r="Q9" s="129">
        <v>17</v>
      </c>
      <c r="R9" s="129" t="s">
        <v>181</v>
      </c>
      <c r="S9" s="129">
        <v>19</v>
      </c>
      <c r="T9" s="129" t="s">
        <v>182</v>
      </c>
      <c r="U9" s="129">
        <v>21</v>
      </c>
      <c r="V9" s="129">
        <v>22</v>
      </c>
      <c r="W9" s="129">
        <v>23</v>
      </c>
      <c r="X9" s="129" t="s">
        <v>183</v>
      </c>
      <c r="Y9" s="129" t="s">
        <v>184</v>
      </c>
      <c r="Z9" s="129" t="s">
        <v>185</v>
      </c>
      <c r="AA9" s="129" t="s">
        <v>186</v>
      </c>
      <c r="AB9" s="129" t="s">
        <v>187</v>
      </c>
      <c r="AC9" s="129" t="s">
        <v>188</v>
      </c>
      <c r="AD9" s="130" t="s">
        <v>189</v>
      </c>
      <c r="AE9" s="131">
        <v>31</v>
      </c>
      <c r="AF9" s="132">
        <v>32</v>
      </c>
      <c r="AG9" s="129">
        <v>33</v>
      </c>
      <c r="AH9" s="129">
        <v>34</v>
      </c>
      <c r="AI9" s="129">
        <v>35</v>
      </c>
      <c r="AJ9" s="129">
        <v>36</v>
      </c>
      <c r="AK9" s="309">
        <v>37</v>
      </c>
      <c r="AL9" s="309">
        <v>38</v>
      </c>
      <c r="AM9" s="129">
        <v>39</v>
      </c>
      <c r="AN9" s="129">
        <v>40</v>
      </c>
      <c r="AO9" s="129">
        <v>41</v>
      </c>
      <c r="AP9" s="129">
        <v>42</v>
      </c>
      <c r="AQ9" s="129">
        <v>43</v>
      </c>
      <c r="AR9" s="129">
        <v>44</v>
      </c>
      <c r="AS9" s="129">
        <v>45</v>
      </c>
      <c r="AT9" s="129">
        <v>46</v>
      </c>
      <c r="AU9" s="129">
        <v>47</v>
      </c>
      <c r="AV9" s="129">
        <v>48</v>
      </c>
      <c r="AW9" s="129">
        <v>49</v>
      </c>
      <c r="AX9" s="129">
        <v>50</v>
      </c>
      <c r="AY9" s="129">
        <v>51</v>
      </c>
      <c r="AZ9" s="129">
        <v>52</v>
      </c>
      <c r="BA9" s="129">
        <v>53</v>
      </c>
      <c r="BB9" s="347">
        <v>54</v>
      </c>
      <c r="BC9" s="363">
        <v>55</v>
      </c>
      <c r="BD9" s="364">
        <v>56</v>
      </c>
      <c r="BE9" s="365">
        <v>57</v>
      </c>
      <c r="BF9" s="133"/>
    </row>
    <row r="10" spans="1:58" s="138" customFormat="1" ht="20.100000000000001" customHeight="1" x14ac:dyDescent="0.25">
      <c r="A10" s="188" t="s">
        <v>119</v>
      </c>
      <c r="B10" s="322">
        <v>294</v>
      </c>
      <c r="C10" s="323">
        <v>6.6</v>
      </c>
      <c r="D10" s="224">
        <v>1</v>
      </c>
      <c r="E10" s="225">
        <f>IFERROR(ROUND(G10/B10/D10,0),"")</f>
        <v>0</v>
      </c>
      <c r="F10" s="226"/>
      <c r="G10" s="225">
        <f>ROUND(F10*C10,0)</f>
        <v>0</v>
      </c>
      <c r="H10" s="227">
        <v>1</v>
      </c>
      <c r="I10" s="225">
        <v>0</v>
      </c>
      <c r="J10" s="226"/>
      <c r="K10" s="225">
        <f>ROUND(J10*C10,0)</f>
        <v>0</v>
      </c>
      <c r="L10" s="225">
        <f>IFERROR((E10+I10),"")</f>
        <v>0</v>
      </c>
      <c r="M10" s="225">
        <f>F10+J10</f>
        <v>0</v>
      </c>
      <c r="N10" s="225">
        <f>G10+K10</f>
        <v>0</v>
      </c>
      <c r="O10" s="238">
        <v>294</v>
      </c>
      <c r="P10" s="238">
        <v>6.6</v>
      </c>
      <c r="Q10" s="224">
        <v>1</v>
      </c>
      <c r="R10" s="225">
        <f>IFERROR(ROUND(T10/O10/Q10,0),"")</f>
        <v>0</v>
      </c>
      <c r="S10" s="226"/>
      <c r="T10" s="225">
        <f>ROUND(S10*P10,0)</f>
        <v>0</v>
      </c>
      <c r="U10" s="227">
        <v>1</v>
      </c>
      <c r="V10" s="225">
        <v>0</v>
      </c>
      <c r="W10" s="226"/>
      <c r="X10" s="225">
        <f>ROUND(W10*P10,0)</f>
        <v>0</v>
      </c>
      <c r="Y10" s="225">
        <f>IFERROR((R10+V10),"")</f>
        <v>0</v>
      </c>
      <c r="Z10" s="226">
        <f>S10+W10</f>
        <v>0</v>
      </c>
      <c r="AA10" s="225">
        <f>T10+X10</f>
        <v>0</v>
      </c>
      <c r="AB10" s="225">
        <f>IFERROR((L10+Y10),"")</f>
        <v>0</v>
      </c>
      <c r="AC10" s="226">
        <f>M10+Z10</f>
        <v>0</v>
      </c>
      <c r="AD10" s="235">
        <f>N10+AA10</f>
        <v>0</v>
      </c>
      <c r="AE10" s="136">
        <v>297</v>
      </c>
      <c r="AF10" s="135">
        <v>3.5</v>
      </c>
      <c r="AG10" s="224">
        <v>1</v>
      </c>
      <c r="AH10" s="225">
        <f>IFERROR(ROUND(AJ10/AE10/AG10,0),"")</f>
        <v>0</v>
      </c>
      <c r="AI10" s="226"/>
      <c r="AJ10" s="225">
        <f>ROUND(AI10*AF10,0)</f>
        <v>0</v>
      </c>
      <c r="AK10" s="238">
        <v>296</v>
      </c>
      <c r="AL10" s="238">
        <v>3.5</v>
      </c>
      <c r="AM10" s="224">
        <v>1</v>
      </c>
      <c r="AN10" s="225">
        <f>IFERROR(ROUND(AP10/AK10/AM10,0),"")</f>
        <v>0</v>
      </c>
      <c r="AO10" s="226"/>
      <c r="AP10" s="225">
        <f>ROUND(AO10*AL10,0)</f>
        <v>0</v>
      </c>
      <c r="AQ10" s="225">
        <f>IFERROR((AH10+AN10),"")</f>
        <v>0</v>
      </c>
      <c r="AR10" s="225">
        <f>AI10+AO10</f>
        <v>0</v>
      </c>
      <c r="AS10" s="243">
        <f>AJ10+AP10</f>
        <v>0</v>
      </c>
      <c r="AT10" s="225">
        <f>IFERROR((L10+AH10),"")</f>
        <v>0</v>
      </c>
      <c r="AU10" s="225">
        <f>M10+AI10</f>
        <v>0</v>
      </c>
      <c r="AV10" s="225">
        <f>N10+AJ10</f>
        <v>0</v>
      </c>
      <c r="AW10" s="225">
        <f>IFERROR((Y10+AN10),"")</f>
        <v>0</v>
      </c>
      <c r="AX10" s="225">
        <f t="shared" ref="AX10:AY28" si="0">Z10+AO10</f>
        <v>0</v>
      </c>
      <c r="AY10" s="225">
        <f t="shared" si="0"/>
        <v>0</v>
      </c>
      <c r="AZ10" s="225">
        <f t="shared" ref="AZ10:AZ38" si="1">IFERROR((AT10+AW10),"")</f>
        <v>0</v>
      </c>
      <c r="BA10" s="225">
        <f>AU10+AX10</f>
        <v>0</v>
      </c>
      <c r="BB10" s="348">
        <f t="shared" ref="BB10:BB38" si="2">AV10+AY10</f>
        <v>0</v>
      </c>
      <c r="BC10" s="360"/>
      <c r="BD10" s="361"/>
      <c r="BE10" s="362"/>
      <c r="BF10" s="137"/>
    </row>
    <row r="11" spans="1:58" s="138" customFormat="1" ht="25.5" customHeight="1" x14ac:dyDescent="0.25">
      <c r="A11" s="275" t="s">
        <v>190</v>
      </c>
      <c r="B11" s="322">
        <v>294</v>
      </c>
      <c r="C11" s="323">
        <v>9.6999999999999993</v>
      </c>
      <c r="D11" s="224">
        <v>1</v>
      </c>
      <c r="E11" s="225">
        <f>IFERROR(ROUND(G11/B11/D11,0),"")</f>
        <v>0</v>
      </c>
      <c r="F11" s="226"/>
      <c r="G11" s="225">
        <f>ROUND(F11*C11,0)</f>
        <v>0</v>
      </c>
      <c r="H11" s="227">
        <v>1</v>
      </c>
      <c r="I11" s="225">
        <v>0</v>
      </c>
      <c r="J11" s="226"/>
      <c r="K11" s="225">
        <f>ROUND(J11*C11,0)</f>
        <v>0</v>
      </c>
      <c r="L11" s="225">
        <f>IFERROR((E11+I11),"")</f>
        <v>0</v>
      </c>
      <c r="M11" s="225">
        <f>F11+J11</f>
        <v>0</v>
      </c>
      <c r="N11" s="225">
        <f>G11+K11</f>
        <v>0</v>
      </c>
      <c r="O11" s="238"/>
      <c r="P11" s="238"/>
      <c r="Q11" s="224">
        <v>1</v>
      </c>
      <c r="R11" s="225" t="str">
        <f>IFERROR(ROUND(T11/O11/Q11,0),"")</f>
        <v/>
      </c>
      <c r="S11" s="226"/>
      <c r="T11" s="225">
        <f>ROUND(S11*P11,0)</f>
        <v>0</v>
      </c>
      <c r="U11" s="227">
        <v>1</v>
      </c>
      <c r="V11" s="225">
        <v>0</v>
      </c>
      <c r="W11" s="226"/>
      <c r="X11" s="225">
        <f>ROUND(W11*P11,0)</f>
        <v>0</v>
      </c>
      <c r="Y11" s="225" t="str">
        <f>IFERROR((R11+V11),"")</f>
        <v/>
      </c>
      <c r="Z11" s="225">
        <f>S11+W11</f>
        <v>0</v>
      </c>
      <c r="AA11" s="225">
        <f>T11+X11</f>
        <v>0</v>
      </c>
      <c r="AB11" s="225" t="str">
        <f>IFERROR((L11+Y11),"")</f>
        <v/>
      </c>
      <c r="AC11" s="225">
        <f t="shared" ref="AC11:AD26" si="3">M11+Z11</f>
        <v>0</v>
      </c>
      <c r="AD11" s="235">
        <f t="shared" si="3"/>
        <v>0</v>
      </c>
      <c r="AE11" s="136">
        <v>297</v>
      </c>
      <c r="AF11" s="135">
        <v>7.5</v>
      </c>
      <c r="AG11" s="224">
        <v>1</v>
      </c>
      <c r="AH11" s="225">
        <f>IFERROR(ROUND(AJ11/AE11/AG11,0),"")</f>
        <v>0</v>
      </c>
      <c r="AI11" s="226"/>
      <c r="AJ11" s="225">
        <f>ROUND(AI11*AF11,0)</f>
        <v>0</v>
      </c>
      <c r="AK11" s="238"/>
      <c r="AL11" s="238"/>
      <c r="AM11" s="224">
        <v>1</v>
      </c>
      <c r="AN11" s="225" t="str">
        <f>IFERROR(ROUND(AP11/AK11/AM11,0),"")</f>
        <v/>
      </c>
      <c r="AO11" s="226"/>
      <c r="AP11" s="225">
        <f>ROUND(AO11*AL11,0)</f>
        <v>0</v>
      </c>
      <c r="AQ11" s="225" t="str">
        <f>IFERROR((AH11+AN11),"")</f>
        <v/>
      </c>
      <c r="AR11" s="225">
        <f>AI11+AO11</f>
        <v>0</v>
      </c>
      <c r="AS11" s="243">
        <f>AJ11+AP11</f>
        <v>0</v>
      </c>
      <c r="AT11" s="225">
        <f>IFERROR((L11+AH11),"")</f>
        <v>0</v>
      </c>
      <c r="AU11" s="225">
        <f>M11+AI11</f>
        <v>0</v>
      </c>
      <c r="AV11" s="225">
        <f t="shared" ref="AV11:AV38" si="4">N11+AJ11</f>
        <v>0</v>
      </c>
      <c r="AW11" s="225" t="str">
        <f>IFERROR((Y11+AN11),"")</f>
        <v/>
      </c>
      <c r="AX11" s="225">
        <f t="shared" si="0"/>
        <v>0</v>
      </c>
      <c r="AY11" s="225">
        <f t="shared" si="0"/>
        <v>0</v>
      </c>
      <c r="AZ11" s="225" t="str">
        <f t="shared" si="1"/>
        <v/>
      </c>
      <c r="BA11" s="225">
        <f>AU11+AX11</f>
        <v>0</v>
      </c>
      <c r="BB11" s="348">
        <f t="shared" si="2"/>
        <v>0</v>
      </c>
      <c r="BC11" s="353"/>
      <c r="BD11" s="351"/>
      <c r="BE11" s="354"/>
      <c r="BF11" s="137"/>
    </row>
    <row r="12" spans="1:58" s="138" customFormat="1" ht="20.100000000000001" customHeight="1" x14ac:dyDescent="0.25">
      <c r="A12" s="189" t="s">
        <v>115</v>
      </c>
      <c r="B12" s="324">
        <v>324</v>
      </c>
      <c r="C12" s="325">
        <v>10.7</v>
      </c>
      <c r="D12" s="228">
        <v>1</v>
      </c>
      <c r="E12" s="225">
        <f t="shared" ref="E12:E38" si="5">IFERROR(ROUND(G12/B12/D12,0),"")</f>
        <v>0</v>
      </c>
      <c r="F12" s="226"/>
      <c r="G12" s="225">
        <f t="shared" ref="G12:G38" si="6">ROUND(F12*C12,0)</f>
        <v>0</v>
      </c>
      <c r="H12" s="227">
        <v>1</v>
      </c>
      <c r="I12" s="225">
        <v>0</v>
      </c>
      <c r="J12" s="225"/>
      <c r="K12" s="225">
        <f t="shared" ref="K12:K38" si="7">ROUND(J12*C12,0)</f>
        <v>0</v>
      </c>
      <c r="L12" s="225">
        <f t="shared" ref="L12:L38" si="8">IFERROR((E12+I12),"")</f>
        <v>0</v>
      </c>
      <c r="M12" s="225">
        <f t="shared" ref="M12:N38" si="9">F12+J12</f>
        <v>0</v>
      </c>
      <c r="N12" s="225">
        <f t="shared" si="9"/>
        <v>0</v>
      </c>
      <c r="O12" s="310">
        <v>327</v>
      </c>
      <c r="P12" s="310">
        <v>10.7</v>
      </c>
      <c r="Q12" s="224">
        <v>1</v>
      </c>
      <c r="R12" s="225">
        <f t="shared" ref="R12:R38" si="10">IFERROR(ROUND(T12/O12/Q12,0),"")</f>
        <v>0</v>
      </c>
      <c r="S12" s="225"/>
      <c r="T12" s="225">
        <f t="shared" ref="T12:T38" si="11">ROUND(S12*P12,0)</f>
        <v>0</v>
      </c>
      <c r="U12" s="227">
        <v>1</v>
      </c>
      <c r="V12" s="225">
        <v>0</v>
      </c>
      <c r="W12" s="225"/>
      <c r="X12" s="225">
        <f t="shared" ref="X12:X38" si="12">ROUND(W12*P12,0)</f>
        <v>0</v>
      </c>
      <c r="Y12" s="225">
        <f t="shared" ref="Y12:Y38" si="13">IFERROR((R12+V12),"")</f>
        <v>0</v>
      </c>
      <c r="Z12" s="225">
        <f t="shared" ref="Z12:AA38" si="14">S12+W12</f>
        <v>0</v>
      </c>
      <c r="AA12" s="225">
        <f t="shared" si="14"/>
        <v>0</v>
      </c>
      <c r="AB12" s="225">
        <f t="shared" ref="AB12:AB38" si="15">IFERROR((L12+Y12),"")</f>
        <v>0</v>
      </c>
      <c r="AC12" s="236">
        <f t="shared" si="3"/>
        <v>0</v>
      </c>
      <c r="AD12" s="237">
        <f t="shared" si="3"/>
        <v>0</v>
      </c>
      <c r="AE12" s="140">
        <v>324</v>
      </c>
      <c r="AF12" s="139">
        <v>10.9</v>
      </c>
      <c r="AG12" s="228">
        <v>1</v>
      </c>
      <c r="AH12" s="225">
        <f t="shared" ref="AH12:AH38" si="16">IFERROR(ROUND(AJ12/AE12/AG12,0),"")</f>
        <v>0</v>
      </c>
      <c r="AI12" s="225"/>
      <c r="AJ12" s="225">
        <f t="shared" ref="AJ12:AJ38" si="17">ROUND(AI12*AF12,0)</f>
        <v>0</v>
      </c>
      <c r="AK12" s="310">
        <v>327</v>
      </c>
      <c r="AL12" s="310">
        <v>10.9</v>
      </c>
      <c r="AM12" s="228">
        <v>1</v>
      </c>
      <c r="AN12" s="225">
        <f t="shared" ref="AN12:AN38" si="18">IFERROR(ROUND(AP12/AK12/AM12,0),"")</f>
        <v>0</v>
      </c>
      <c r="AO12" s="225"/>
      <c r="AP12" s="225">
        <f t="shared" ref="AP12:AP38" si="19">ROUND(AO12*AL12,0)</f>
        <v>0</v>
      </c>
      <c r="AQ12" s="225">
        <f t="shared" ref="AQ12:AQ38" si="20">IFERROR((AH12+AN12),"")</f>
        <v>0</v>
      </c>
      <c r="AR12" s="236">
        <f t="shared" ref="AR12:AS38" si="21">AI12+AO12</f>
        <v>0</v>
      </c>
      <c r="AS12" s="244">
        <f t="shared" si="21"/>
        <v>0</v>
      </c>
      <c r="AT12" s="225">
        <f t="shared" ref="AT12:AT38" si="22">IFERROR((L12+AH12),"")</f>
        <v>0</v>
      </c>
      <c r="AU12" s="225">
        <f t="shared" ref="AU12:AU38" si="23">M12+AI12</f>
        <v>0</v>
      </c>
      <c r="AV12" s="225">
        <f t="shared" si="4"/>
        <v>0</v>
      </c>
      <c r="AW12" s="225">
        <f t="shared" ref="AW12:AW38" si="24">IFERROR((Y12+AN12),"")</f>
        <v>0</v>
      </c>
      <c r="AX12" s="225">
        <f t="shared" si="0"/>
        <v>0</v>
      </c>
      <c r="AY12" s="225">
        <f t="shared" si="0"/>
        <v>0</v>
      </c>
      <c r="AZ12" s="225">
        <f t="shared" si="1"/>
        <v>0</v>
      </c>
      <c r="BA12" s="225">
        <f t="shared" ref="BA12:BA38" si="25">AU12+AX12</f>
        <v>0</v>
      </c>
      <c r="BB12" s="348">
        <f t="shared" si="2"/>
        <v>0</v>
      </c>
      <c r="BC12" s="353"/>
      <c r="BD12" s="351"/>
      <c r="BE12" s="354"/>
      <c r="BF12" s="137"/>
    </row>
    <row r="13" spans="1:58" s="138" customFormat="1" ht="20.100000000000001" customHeight="1" x14ac:dyDescent="0.25">
      <c r="A13" s="190" t="s">
        <v>116</v>
      </c>
      <c r="B13" s="324">
        <v>325</v>
      </c>
      <c r="C13" s="325">
        <v>13.9</v>
      </c>
      <c r="D13" s="228">
        <v>1</v>
      </c>
      <c r="E13" s="225">
        <f t="shared" si="5"/>
        <v>0</v>
      </c>
      <c r="F13" s="226"/>
      <c r="G13" s="225">
        <f t="shared" si="6"/>
        <v>0</v>
      </c>
      <c r="H13" s="227">
        <v>1</v>
      </c>
      <c r="I13" s="225">
        <v>0</v>
      </c>
      <c r="J13" s="225"/>
      <c r="K13" s="225">
        <f t="shared" si="7"/>
        <v>0</v>
      </c>
      <c r="L13" s="225">
        <f t="shared" si="8"/>
        <v>0</v>
      </c>
      <c r="M13" s="225">
        <f t="shared" si="9"/>
        <v>0</v>
      </c>
      <c r="N13" s="225">
        <f t="shared" si="9"/>
        <v>0</v>
      </c>
      <c r="O13" s="310">
        <v>325</v>
      </c>
      <c r="P13" s="310">
        <v>13.9</v>
      </c>
      <c r="Q13" s="224">
        <v>1</v>
      </c>
      <c r="R13" s="225">
        <f t="shared" si="10"/>
        <v>0</v>
      </c>
      <c r="S13" s="225"/>
      <c r="T13" s="225">
        <f t="shared" si="11"/>
        <v>0</v>
      </c>
      <c r="U13" s="227">
        <v>1</v>
      </c>
      <c r="V13" s="225">
        <v>0</v>
      </c>
      <c r="W13" s="225"/>
      <c r="X13" s="225">
        <f t="shared" si="12"/>
        <v>0</v>
      </c>
      <c r="Y13" s="225">
        <f t="shared" si="13"/>
        <v>0</v>
      </c>
      <c r="Z13" s="225">
        <f t="shared" si="14"/>
        <v>0</v>
      </c>
      <c r="AA13" s="225">
        <f t="shared" si="14"/>
        <v>0</v>
      </c>
      <c r="AB13" s="225">
        <f t="shared" si="15"/>
        <v>0</v>
      </c>
      <c r="AC13" s="236">
        <f t="shared" si="3"/>
        <v>0</v>
      </c>
      <c r="AD13" s="237">
        <f t="shared" si="3"/>
        <v>0</v>
      </c>
      <c r="AE13" s="140">
        <v>318</v>
      </c>
      <c r="AF13" s="139">
        <v>12.9</v>
      </c>
      <c r="AG13" s="228">
        <v>1</v>
      </c>
      <c r="AH13" s="225">
        <f t="shared" si="16"/>
        <v>0</v>
      </c>
      <c r="AI13" s="225"/>
      <c r="AJ13" s="225">
        <f t="shared" si="17"/>
        <v>0</v>
      </c>
      <c r="AK13" s="310">
        <v>318</v>
      </c>
      <c r="AL13" s="310">
        <v>12.9</v>
      </c>
      <c r="AM13" s="228">
        <v>1</v>
      </c>
      <c r="AN13" s="225">
        <f t="shared" si="18"/>
        <v>0</v>
      </c>
      <c r="AO13" s="225"/>
      <c r="AP13" s="225">
        <f t="shared" si="19"/>
        <v>0</v>
      </c>
      <c r="AQ13" s="225">
        <f t="shared" si="20"/>
        <v>0</v>
      </c>
      <c r="AR13" s="236">
        <f t="shared" si="21"/>
        <v>0</v>
      </c>
      <c r="AS13" s="244">
        <f t="shared" si="21"/>
        <v>0</v>
      </c>
      <c r="AT13" s="225">
        <f t="shared" si="22"/>
        <v>0</v>
      </c>
      <c r="AU13" s="225">
        <f t="shared" si="23"/>
        <v>0</v>
      </c>
      <c r="AV13" s="225">
        <f t="shared" si="4"/>
        <v>0</v>
      </c>
      <c r="AW13" s="225">
        <f t="shared" si="24"/>
        <v>0</v>
      </c>
      <c r="AX13" s="225">
        <f t="shared" si="0"/>
        <v>0</v>
      </c>
      <c r="AY13" s="225">
        <f t="shared" si="0"/>
        <v>0</v>
      </c>
      <c r="AZ13" s="225">
        <f t="shared" si="1"/>
        <v>0</v>
      </c>
      <c r="BA13" s="225">
        <f t="shared" si="25"/>
        <v>0</v>
      </c>
      <c r="BB13" s="348">
        <f t="shared" si="2"/>
        <v>0</v>
      </c>
      <c r="BC13" s="353"/>
      <c r="BD13" s="351"/>
      <c r="BE13" s="354"/>
      <c r="BF13" s="137"/>
    </row>
    <row r="14" spans="1:58" s="138" customFormat="1" ht="20.100000000000001" customHeight="1" x14ac:dyDescent="0.25">
      <c r="A14" s="190" t="s">
        <v>117</v>
      </c>
      <c r="B14" s="324">
        <v>312</v>
      </c>
      <c r="C14" s="325">
        <v>1.9</v>
      </c>
      <c r="D14" s="228">
        <v>1</v>
      </c>
      <c r="E14" s="225">
        <f t="shared" si="5"/>
        <v>0</v>
      </c>
      <c r="F14" s="226"/>
      <c r="G14" s="225">
        <f t="shared" si="6"/>
        <v>0</v>
      </c>
      <c r="H14" s="227">
        <v>1</v>
      </c>
      <c r="I14" s="225">
        <v>0</v>
      </c>
      <c r="J14" s="225"/>
      <c r="K14" s="225">
        <f t="shared" si="7"/>
        <v>0</v>
      </c>
      <c r="L14" s="225">
        <f t="shared" si="8"/>
        <v>0</v>
      </c>
      <c r="M14" s="225">
        <f t="shared" si="9"/>
        <v>0</v>
      </c>
      <c r="N14" s="225">
        <f t="shared" si="9"/>
        <v>0</v>
      </c>
      <c r="O14" s="310">
        <v>312</v>
      </c>
      <c r="P14" s="310">
        <v>1.9</v>
      </c>
      <c r="Q14" s="224">
        <v>1</v>
      </c>
      <c r="R14" s="225">
        <f t="shared" si="10"/>
        <v>0</v>
      </c>
      <c r="S14" s="225"/>
      <c r="T14" s="225">
        <f t="shared" si="11"/>
        <v>0</v>
      </c>
      <c r="U14" s="227">
        <v>1</v>
      </c>
      <c r="V14" s="225">
        <v>0</v>
      </c>
      <c r="W14" s="225"/>
      <c r="X14" s="225">
        <f t="shared" si="12"/>
        <v>0</v>
      </c>
      <c r="Y14" s="225">
        <f t="shared" si="13"/>
        <v>0</v>
      </c>
      <c r="Z14" s="225">
        <f t="shared" si="14"/>
        <v>0</v>
      </c>
      <c r="AA14" s="225">
        <f t="shared" si="14"/>
        <v>0</v>
      </c>
      <c r="AB14" s="225">
        <f t="shared" si="15"/>
        <v>0</v>
      </c>
      <c r="AC14" s="236">
        <f t="shared" si="3"/>
        <v>0</v>
      </c>
      <c r="AD14" s="237">
        <f t="shared" si="3"/>
        <v>0</v>
      </c>
      <c r="AE14" s="141">
        <v>342</v>
      </c>
      <c r="AF14" s="269">
        <v>13</v>
      </c>
      <c r="AG14" s="228">
        <v>1</v>
      </c>
      <c r="AH14" s="225">
        <f t="shared" si="16"/>
        <v>0</v>
      </c>
      <c r="AI14" s="225"/>
      <c r="AJ14" s="225">
        <f t="shared" si="17"/>
        <v>0</v>
      </c>
      <c r="AK14" s="311">
        <v>342</v>
      </c>
      <c r="AL14" s="312">
        <v>13</v>
      </c>
      <c r="AM14" s="225"/>
      <c r="AN14" s="225" t="str">
        <f t="shared" si="18"/>
        <v/>
      </c>
      <c r="AO14" s="225"/>
      <c r="AP14" s="225">
        <f t="shared" si="19"/>
        <v>0</v>
      </c>
      <c r="AQ14" s="225" t="str">
        <f t="shared" si="20"/>
        <v/>
      </c>
      <c r="AR14" s="236">
        <f t="shared" si="21"/>
        <v>0</v>
      </c>
      <c r="AS14" s="244">
        <f t="shared" si="21"/>
        <v>0</v>
      </c>
      <c r="AT14" s="225">
        <f>IFERROR((L14+AH14),"")</f>
        <v>0</v>
      </c>
      <c r="AU14" s="225">
        <f t="shared" si="23"/>
        <v>0</v>
      </c>
      <c r="AV14" s="225">
        <f t="shared" si="4"/>
        <v>0</v>
      </c>
      <c r="AW14" s="225" t="str">
        <f t="shared" si="24"/>
        <v/>
      </c>
      <c r="AX14" s="225">
        <f t="shared" si="0"/>
        <v>0</v>
      </c>
      <c r="AY14" s="225">
        <f t="shared" si="0"/>
        <v>0</v>
      </c>
      <c r="AZ14" s="225" t="str">
        <f t="shared" si="1"/>
        <v/>
      </c>
      <c r="BA14" s="225">
        <f t="shared" si="25"/>
        <v>0</v>
      </c>
      <c r="BB14" s="348">
        <f t="shared" si="2"/>
        <v>0</v>
      </c>
      <c r="BC14" s="353"/>
      <c r="BD14" s="351"/>
      <c r="BE14" s="354"/>
      <c r="BF14" s="137"/>
    </row>
    <row r="15" spans="1:58" s="138" customFormat="1" ht="20.100000000000001" customHeight="1" x14ac:dyDescent="0.25">
      <c r="A15" s="190" t="s">
        <v>120</v>
      </c>
      <c r="B15" s="324">
        <v>216</v>
      </c>
      <c r="C15" s="325">
        <v>19.3</v>
      </c>
      <c r="D15" s="228">
        <v>1</v>
      </c>
      <c r="E15" s="225">
        <f t="shared" si="5"/>
        <v>0</v>
      </c>
      <c r="F15" s="226"/>
      <c r="G15" s="225">
        <f t="shared" si="6"/>
        <v>0</v>
      </c>
      <c r="H15" s="227">
        <v>1</v>
      </c>
      <c r="I15" s="225">
        <v>0</v>
      </c>
      <c r="J15" s="225"/>
      <c r="K15" s="225">
        <f t="shared" si="7"/>
        <v>0</v>
      </c>
      <c r="L15" s="225">
        <f t="shared" si="8"/>
        <v>0</v>
      </c>
      <c r="M15" s="225">
        <f t="shared" si="9"/>
        <v>0</v>
      </c>
      <c r="N15" s="225">
        <f t="shared" si="9"/>
        <v>0</v>
      </c>
      <c r="O15" s="310">
        <v>216</v>
      </c>
      <c r="P15" s="310">
        <v>19.3</v>
      </c>
      <c r="Q15" s="224">
        <v>1</v>
      </c>
      <c r="R15" s="225">
        <f t="shared" si="10"/>
        <v>0</v>
      </c>
      <c r="S15" s="225"/>
      <c r="T15" s="225">
        <f t="shared" si="11"/>
        <v>0</v>
      </c>
      <c r="U15" s="227">
        <v>1</v>
      </c>
      <c r="V15" s="225">
        <v>0</v>
      </c>
      <c r="W15" s="225"/>
      <c r="X15" s="225">
        <f t="shared" si="12"/>
        <v>0</v>
      </c>
      <c r="Y15" s="225">
        <f t="shared" si="13"/>
        <v>0</v>
      </c>
      <c r="Z15" s="225">
        <f t="shared" si="14"/>
        <v>0</v>
      </c>
      <c r="AA15" s="225">
        <f t="shared" si="14"/>
        <v>0</v>
      </c>
      <c r="AB15" s="225">
        <f t="shared" si="15"/>
        <v>0</v>
      </c>
      <c r="AC15" s="236">
        <f t="shared" si="3"/>
        <v>0</v>
      </c>
      <c r="AD15" s="237">
        <f t="shared" si="3"/>
        <v>0</v>
      </c>
      <c r="AE15" s="140">
        <v>329</v>
      </c>
      <c r="AF15" s="139">
        <v>19.399999999999999</v>
      </c>
      <c r="AG15" s="228">
        <v>1</v>
      </c>
      <c r="AH15" s="225">
        <f t="shared" si="16"/>
        <v>0</v>
      </c>
      <c r="AI15" s="225"/>
      <c r="AJ15" s="225">
        <f t="shared" si="17"/>
        <v>0</v>
      </c>
      <c r="AK15" s="310">
        <v>329</v>
      </c>
      <c r="AL15" s="310">
        <v>19.399999999999999</v>
      </c>
      <c r="AM15" s="228">
        <v>1</v>
      </c>
      <c r="AN15" s="225">
        <f t="shared" si="18"/>
        <v>0</v>
      </c>
      <c r="AO15" s="225"/>
      <c r="AP15" s="225">
        <f t="shared" si="19"/>
        <v>0</v>
      </c>
      <c r="AQ15" s="225">
        <f t="shared" si="20"/>
        <v>0</v>
      </c>
      <c r="AR15" s="236">
        <f t="shared" si="21"/>
        <v>0</v>
      </c>
      <c r="AS15" s="244">
        <f t="shared" si="21"/>
        <v>0</v>
      </c>
      <c r="AT15" s="225">
        <f t="shared" si="22"/>
        <v>0</v>
      </c>
      <c r="AU15" s="225">
        <f t="shared" si="23"/>
        <v>0</v>
      </c>
      <c r="AV15" s="225">
        <f t="shared" si="4"/>
        <v>0</v>
      </c>
      <c r="AW15" s="225">
        <f t="shared" si="24"/>
        <v>0</v>
      </c>
      <c r="AX15" s="225">
        <f t="shared" si="0"/>
        <v>0</v>
      </c>
      <c r="AY15" s="225">
        <f t="shared" si="0"/>
        <v>0</v>
      </c>
      <c r="AZ15" s="225">
        <f t="shared" si="1"/>
        <v>0</v>
      </c>
      <c r="BA15" s="225">
        <f t="shared" si="25"/>
        <v>0</v>
      </c>
      <c r="BB15" s="348">
        <f t="shared" si="2"/>
        <v>0</v>
      </c>
      <c r="BC15" s="353"/>
      <c r="BD15" s="351"/>
      <c r="BE15" s="354"/>
      <c r="BF15" s="137"/>
    </row>
    <row r="16" spans="1:58" s="138" customFormat="1" ht="20.100000000000001" customHeight="1" x14ac:dyDescent="0.25">
      <c r="A16" s="190" t="s">
        <v>191</v>
      </c>
      <c r="B16" s="324">
        <v>272</v>
      </c>
      <c r="C16" s="325">
        <v>6.8</v>
      </c>
      <c r="D16" s="228">
        <v>1</v>
      </c>
      <c r="E16" s="225">
        <f t="shared" si="5"/>
        <v>0</v>
      </c>
      <c r="F16" s="226"/>
      <c r="G16" s="225">
        <f t="shared" si="6"/>
        <v>0</v>
      </c>
      <c r="H16" s="227">
        <v>1</v>
      </c>
      <c r="I16" s="225">
        <v>0</v>
      </c>
      <c r="J16" s="225"/>
      <c r="K16" s="225">
        <f t="shared" si="7"/>
        <v>0</v>
      </c>
      <c r="L16" s="225">
        <f t="shared" si="8"/>
        <v>0</v>
      </c>
      <c r="M16" s="225">
        <f t="shared" si="9"/>
        <v>0</v>
      </c>
      <c r="N16" s="225">
        <f t="shared" si="9"/>
        <v>0</v>
      </c>
      <c r="O16" s="310">
        <v>250</v>
      </c>
      <c r="P16" s="310">
        <v>6.8</v>
      </c>
      <c r="Q16" s="224">
        <v>1</v>
      </c>
      <c r="R16" s="225">
        <f t="shared" si="10"/>
        <v>0</v>
      </c>
      <c r="S16" s="225"/>
      <c r="T16" s="225">
        <f t="shared" si="11"/>
        <v>0</v>
      </c>
      <c r="U16" s="227">
        <v>1</v>
      </c>
      <c r="V16" s="225">
        <v>0</v>
      </c>
      <c r="W16" s="225"/>
      <c r="X16" s="225">
        <f t="shared" si="12"/>
        <v>0</v>
      </c>
      <c r="Y16" s="225">
        <f t="shared" si="13"/>
        <v>0</v>
      </c>
      <c r="Z16" s="225">
        <f t="shared" si="14"/>
        <v>0</v>
      </c>
      <c r="AA16" s="225">
        <f t="shared" si="14"/>
        <v>0</v>
      </c>
      <c r="AB16" s="225">
        <f t="shared" si="15"/>
        <v>0</v>
      </c>
      <c r="AC16" s="236">
        <f t="shared" si="3"/>
        <v>0</v>
      </c>
      <c r="AD16" s="237">
        <f t="shared" si="3"/>
        <v>0</v>
      </c>
      <c r="AE16" s="140">
        <v>270</v>
      </c>
      <c r="AF16" s="139">
        <v>9.1</v>
      </c>
      <c r="AG16" s="228">
        <v>1</v>
      </c>
      <c r="AH16" s="225">
        <f t="shared" si="16"/>
        <v>0</v>
      </c>
      <c r="AI16" s="225"/>
      <c r="AJ16" s="225">
        <f t="shared" si="17"/>
        <v>0</v>
      </c>
      <c r="AK16" s="310">
        <v>246</v>
      </c>
      <c r="AL16" s="310">
        <v>9.1</v>
      </c>
      <c r="AM16" s="224">
        <v>1</v>
      </c>
      <c r="AN16" s="225">
        <f t="shared" si="18"/>
        <v>0</v>
      </c>
      <c r="AO16" s="225"/>
      <c r="AP16" s="225">
        <f t="shared" si="19"/>
        <v>0</v>
      </c>
      <c r="AQ16" s="225">
        <f t="shared" si="20"/>
        <v>0</v>
      </c>
      <c r="AR16" s="236">
        <f t="shared" si="21"/>
        <v>0</v>
      </c>
      <c r="AS16" s="244">
        <f t="shared" si="21"/>
        <v>0</v>
      </c>
      <c r="AT16" s="225">
        <f t="shared" si="22"/>
        <v>0</v>
      </c>
      <c r="AU16" s="225">
        <f t="shared" si="23"/>
        <v>0</v>
      </c>
      <c r="AV16" s="225">
        <f t="shared" si="4"/>
        <v>0</v>
      </c>
      <c r="AW16" s="225">
        <f t="shared" si="24"/>
        <v>0</v>
      </c>
      <c r="AX16" s="225">
        <f t="shared" si="0"/>
        <v>0</v>
      </c>
      <c r="AY16" s="225">
        <f t="shared" si="0"/>
        <v>0</v>
      </c>
      <c r="AZ16" s="225">
        <f t="shared" si="1"/>
        <v>0</v>
      </c>
      <c r="BA16" s="225">
        <f t="shared" si="25"/>
        <v>0</v>
      </c>
      <c r="BB16" s="348">
        <f t="shared" si="2"/>
        <v>0</v>
      </c>
      <c r="BC16" s="353"/>
      <c r="BD16" s="351"/>
      <c r="BE16" s="354"/>
      <c r="BF16" s="137"/>
    </row>
    <row r="17" spans="1:58" s="138" customFormat="1" ht="20.100000000000001" customHeight="1" x14ac:dyDescent="0.25">
      <c r="A17" s="279" t="s">
        <v>245</v>
      </c>
      <c r="B17" s="324"/>
      <c r="C17" s="325"/>
      <c r="D17" s="228"/>
      <c r="E17" s="225"/>
      <c r="F17" s="226"/>
      <c r="G17" s="225"/>
      <c r="H17" s="227"/>
      <c r="I17" s="225"/>
      <c r="J17" s="225"/>
      <c r="K17" s="225"/>
      <c r="L17" s="225"/>
      <c r="M17" s="225"/>
      <c r="N17" s="225"/>
      <c r="O17" s="310"/>
      <c r="P17" s="310"/>
      <c r="Q17" s="224"/>
      <c r="R17" s="225"/>
      <c r="S17" s="225"/>
      <c r="T17" s="225"/>
      <c r="U17" s="227"/>
      <c r="V17" s="225"/>
      <c r="W17" s="225"/>
      <c r="X17" s="225"/>
      <c r="Y17" s="225"/>
      <c r="Z17" s="225"/>
      <c r="AA17" s="225"/>
      <c r="AB17" s="225"/>
      <c r="AC17" s="236"/>
      <c r="AD17" s="237"/>
      <c r="AE17" s="140"/>
      <c r="AF17" s="139"/>
      <c r="AG17" s="228"/>
      <c r="AH17" s="225"/>
      <c r="AI17" s="225"/>
      <c r="AJ17" s="225"/>
      <c r="AK17" s="310"/>
      <c r="AL17" s="310"/>
      <c r="AM17" s="224"/>
      <c r="AN17" s="225"/>
      <c r="AO17" s="225"/>
      <c r="AP17" s="225"/>
      <c r="AQ17" s="225"/>
      <c r="AR17" s="225"/>
      <c r="AS17" s="243"/>
      <c r="AT17" s="225"/>
      <c r="AU17" s="225"/>
      <c r="AV17" s="225"/>
      <c r="AW17" s="225"/>
      <c r="AX17" s="225"/>
      <c r="AY17" s="225"/>
      <c r="AZ17" s="225"/>
      <c r="BA17" s="225"/>
      <c r="BB17" s="348"/>
      <c r="BC17" s="353"/>
      <c r="BD17" s="351"/>
      <c r="BE17" s="354"/>
      <c r="BF17" s="137"/>
    </row>
    <row r="18" spans="1:58" s="138" customFormat="1" ht="20.100000000000001" customHeight="1" x14ac:dyDescent="0.25">
      <c r="A18" s="189" t="s">
        <v>126</v>
      </c>
      <c r="B18" s="324">
        <v>325</v>
      </c>
      <c r="C18" s="325">
        <v>14.4</v>
      </c>
      <c r="D18" s="228">
        <v>1</v>
      </c>
      <c r="E18" s="225">
        <f t="shared" si="5"/>
        <v>0</v>
      </c>
      <c r="F18" s="226"/>
      <c r="G18" s="225">
        <f t="shared" si="6"/>
        <v>0</v>
      </c>
      <c r="H18" s="227">
        <v>1</v>
      </c>
      <c r="I18" s="225">
        <v>0</v>
      </c>
      <c r="J18" s="225"/>
      <c r="K18" s="225">
        <f t="shared" si="7"/>
        <v>0</v>
      </c>
      <c r="L18" s="225">
        <f t="shared" si="8"/>
        <v>0</v>
      </c>
      <c r="M18" s="225">
        <f t="shared" si="9"/>
        <v>0</v>
      </c>
      <c r="N18" s="225">
        <f t="shared" si="9"/>
        <v>0</v>
      </c>
      <c r="O18" s="310">
        <v>325</v>
      </c>
      <c r="P18" s="310">
        <v>14.4</v>
      </c>
      <c r="Q18" s="224">
        <v>1</v>
      </c>
      <c r="R18" s="225">
        <f>IFERROR(ROUND(T18/O18/Q18,0),"")</f>
        <v>0</v>
      </c>
      <c r="S18" s="226"/>
      <c r="T18" s="225">
        <f t="shared" si="11"/>
        <v>0</v>
      </c>
      <c r="U18" s="227">
        <v>1</v>
      </c>
      <c r="V18" s="225">
        <v>0</v>
      </c>
      <c r="W18" s="226"/>
      <c r="X18" s="225">
        <f t="shared" si="12"/>
        <v>0</v>
      </c>
      <c r="Y18" s="225">
        <f t="shared" si="13"/>
        <v>0</v>
      </c>
      <c r="Z18" s="225">
        <f t="shared" si="14"/>
        <v>0</v>
      </c>
      <c r="AA18" s="225">
        <f t="shared" si="14"/>
        <v>0</v>
      </c>
      <c r="AB18" s="225">
        <f t="shared" si="15"/>
        <v>0</v>
      </c>
      <c r="AC18" s="236">
        <f t="shared" si="3"/>
        <v>0</v>
      </c>
      <c r="AD18" s="237">
        <f t="shared" si="3"/>
        <v>0</v>
      </c>
      <c r="AE18" s="140">
        <v>312</v>
      </c>
      <c r="AF18" s="139">
        <v>11.9</v>
      </c>
      <c r="AG18" s="228">
        <v>1</v>
      </c>
      <c r="AH18" s="225">
        <f t="shared" si="16"/>
        <v>0</v>
      </c>
      <c r="AI18" s="225"/>
      <c r="AJ18" s="225">
        <f t="shared" si="17"/>
        <v>0</v>
      </c>
      <c r="AK18" s="310">
        <v>312</v>
      </c>
      <c r="AL18" s="310">
        <v>11.9</v>
      </c>
      <c r="AM18" s="228">
        <v>1</v>
      </c>
      <c r="AN18" s="225">
        <f t="shared" si="18"/>
        <v>0</v>
      </c>
      <c r="AO18" s="226"/>
      <c r="AP18" s="225">
        <f t="shared" si="19"/>
        <v>0</v>
      </c>
      <c r="AQ18" s="225">
        <f t="shared" si="20"/>
        <v>0</v>
      </c>
      <c r="AR18" s="225">
        <f>AI18+AO18</f>
        <v>0</v>
      </c>
      <c r="AS18" s="243">
        <f>AJ18+AP18</f>
        <v>0</v>
      </c>
      <c r="AT18" s="225">
        <f t="shared" si="22"/>
        <v>0</v>
      </c>
      <c r="AU18" s="225">
        <f t="shared" si="23"/>
        <v>0</v>
      </c>
      <c r="AV18" s="225">
        <f t="shared" si="4"/>
        <v>0</v>
      </c>
      <c r="AW18" s="225">
        <f t="shared" si="24"/>
        <v>0</v>
      </c>
      <c r="AX18" s="225">
        <f t="shared" si="0"/>
        <v>0</v>
      </c>
      <c r="AY18" s="225">
        <f t="shared" si="0"/>
        <v>0</v>
      </c>
      <c r="AZ18" s="225">
        <f t="shared" si="1"/>
        <v>0</v>
      </c>
      <c r="BA18" s="225">
        <f t="shared" si="25"/>
        <v>0</v>
      </c>
      <c r="BB18" s="348">
        <f t="shared" si="2"/>
        <v>0</v>
      </c>
      <c r="BC18" s="353"/>
      <c r="BD18" s="351"/>
      <c r="BE18" s="354"/>
      <c r="BF18" s="137"/>
    </row>
    <row r="19" spans="1:58" s="138" customFormat="1" ht="20.100000000000001" customHeight="1" x14ac:dyDescent="0.25">
      <c r="A19" s="189" t="s">
        <v>141</v>
      </c>
      <c r="B19" s="311"/>
      <c r="C19" s="310"/>
      <c r="D19" s="228"/>
      <c r="E19" s="225"/>
      <c r="F19" s="226"/>
      <c r="G19" s="225"/>
      <c r="H19" s="227"/>
      <c r="I19" s="225"/>
      <c r="J19" s="226"/>
      <c r="K19" s="225"/>
      <c r="L19" s="225"/>
      <c r="M19" s="225"/>
      <c r="N19" s="225"/>
      <c r="O19" s="311"/>
      <c r="P19" s="310"/>
      <c r="Q19" s="224"/>
      <c r="R19" s="225" t="str">
        <f t="shared" si="10"/>
        <v/>
      </c>
      <c r="S19" s="226"/>
      <c r="T19" s="225"/>
      <c r="U19" s="238"/>
      <c r="V19" s="225"/>
      <c r="W19" s="226"/>
      <c r="X19" s="225"/>
      <c r="Y19" s="225"/>
      <c r="Z19" s="225"/>
      <c r="AA19" s="225"/>
      <c r="AB19" s="225"/>
      <c r="AC19" s="236">
        <f t="shared" si="3"/>
        <v>0</v>
      </c>
      <c r="AD19" s="237">
        <f t="shared" si="3"/>
        <v>0</v>
      </c>
      <c r="AE19" s="140">
        <v>318</v>
      </c>
      <c r="AF19" s="269">
        <v>5</v>
      </c>
      <c r="AG19" s="228">
        <v>1</v>
      </c>
      <c r="AH19" s="225">
        <f t="shared" si="16"/>
        <v>0</v>
      </c>
      <c r="AI19" s="226"/>
      <c r="AJ19" s="225">
        <f t="shared" si="17"/>
        <v>0</v>
      </c>
      <c r="AK19" s="310"/>
      <c r="AL19" s="310"/>
      <c r="AM19" s="228">
        <v>1</v>
      </c>
      <c r="AN19" s="225" t="str">
        <f t="shared" si="18"/>
        <v/>
      </c>
      <c r="AO19" s="226"/>
      <c r="AP19" s="225">
        <f t="shared" si="19"/>
        <v>0</v>
      </c>
      <c r="AQ19" s="225" t="str">
        <f t="shared" si="20"/>
        <v/>
      </c>
      <c r="AR19" s="236">
        <f t="shared" ref="AR19:AS19" si="26">AI19+AO19</f>
        <v>0</v>
      </c>
      <c r="AS19" s="244">
        <f t="shared" si="26"/>
        <v>0</v>
      </c>
      <c r="AT19" s="225">
        <f t="shared" si="22"/>
        <v>0</v>
      </c>
      <c r="AU19" s="225">
        <f t="shared" si="23"/>
        <v>0</v>
      </c>
      <c r="AV19" s="225">
        <f t="shared" si="4"/>
        <v>0</v>
      </c>
      <c r="AW19" s="225" t="str">
        <f t="shared" si="24"/>
        <v/>
      </c>
      <c r="AX19" s="225">
        <f t="shared" si="0"/>
        <v>0</v>
      </c>
      <c r="AY19" s="225">
        <f t="shared" si="0"/>
        <v>0</v>
      </c>
      <c r="AZ19" s="225" t="str">
        <f t="shared" si="1"/>
        <v/>
      </c>
      <c r="BA19" s="225">
        <f t="shared" si="25"/>
        <v>0</v>
      </c>
      <c r="BB19" s="348">
        <f t="shared" si="2"/>
        <v>0</v>
      </c>
      <c r="BC19" s="353"/>
      <c r="BD19" s="351"/>
      <c r="BE19" s="354"/>
      <c r="BF19" s="137"/>
    </row>
    <row r="20" spans="1:58" s="138" customFormat="1" ht="20.100000000000001" customHeight="1" x14ac:dyDescent="0.25">
      <c r="A20" s="189" t="s">
        <v>129</v>
      </c>
      <c r="B20" s="324">
        <v>325</v>
      </c>
      <c r="C20" s="325">
        <v>12.7</v>
      </c>
      <c r="D20" s="228">
        <v>1</v>
      </c>
      <c r="E20" s="225">
        <f t="shared" si="5"/>
        <v>0</v>
      </c>
      <c r="F20" s="226"/>
      <c r="G20" s="225">
        <f t="shared" si="6"/>
        <v>0</v>
      </c>
      <c r="H20" s="227">
        <v>1</v>
      </c>
      <c r="I20" s="225">
        <v>0</v>
      </c>
      <c r="J20" s="226"/>
      <c r="K20" s="225">
        <f t="shared" si="7"/>
        <v>0</v>
      </c>
      <c r="L20" s="225">
        <f t="shared" si="8"/>
        <v>0</v>
      </c>
      <c r="M20" s="225">
        <f t="shared" si="9"/>
        <v>0</v>
      </c>
      <c r="N20" s="225">
        <f t="shared" si="9"/>
        <v>0</v>
      </c>
      <c r="O20" s="310">
        <v>330</v>
      </c>
      <c r="P20" s="310">
        <v>12.7</v>
      </c>
      <c r="Q20" s="224">
        <v>1</v>
      </c>
      <c r="R20" s="225">
        <f t="shared" si="10"/>
        <v>0</v>
      </c>
      <c r="S20" s="226"/>
      <c r="T20" s="225">
        <f t="shared" si="11"/>
        <v>0</v>
      </c>
      <c r="U20" s="227">
        <v>1</v>
      </c>
      <c r="V20" s="225">
        <v>0</v>
      </c>
      <c r="W20" s="226"/>
      <c r="X20" s="225">
        <f t="shared" si="12"/>
        <v>0</v>
      </c>
      <c r="Y20" s="225">
        <f t="shared" si="13"/>
        <v>0</v>
      </c>
      <c r="Z20" s="225">
        <f t="shared" si="14"/>
        <v>0</v>
      </c>
      <c r="AA20" s="225">
        <f t="shared" si="14"/>
        <v>0</v>
      </c>
      <c r="AB20" s="225">
        <f t="shared" si="15"/>
        <v>0</v>
      </c>
      <c r="AC20" s="236">
        <f t="shared" si="3"/>
        <v>0</v>
      </c>
      <c r="AD20" s="237">
        <f>N20+AA20</f>
        <v>0</v>
      </c>
      <c r="AE20" s="140">
        <v>323</v>
      </c>
      <c r="AF20" s="139">
        <v>12.6</v>
      </c>
      <c r="AG20" s="228">
        <v>1</v>
      </c>
      <c r="AH20" s="225">
        <f t="shared" si="16"/>
        <v>0</v>
      </c>
      <c r="AI20" s="226"/>
      <c r="AJ20" s="225">
        <f t="shared" si="17"/>
        <v>0</v>
      </c>
      <c r="AK20" s="310">
        <v>325</v>
      </c>
      <c r="AL20" s="310">
        <v>12.6</v>
      </c>
      <c r="AM20" s="228">
        <v>1</v>
      </c>
      <c r="AN20" s="225">
        <f t="shared" si="18"/>
        <v>0</v>
      </c>
      <c r="AO20" s="226"/>
      <c r="AP20" s="225">
        <f t="shared" si="19"/>
        <v>0</v>
      </c>
      <c r="AQ20" s="225">
        <f t="shared" si="20"/>
        <v>0</v>
      </c>
      <c r="AR20" s="236">
        <f t="shared" si="21"/>
        <v>0</v>
      </c>
      <c r="AS20" s="244">
        <f t="shared" si="21"/>
        <v>0</v>
      </c>
      <c r="AT20" s="225">
        <f t="shared" si="22"/>
        <v>0</v>
      </c>
      <c r="AU20" s="225">
        <f t="shared" si="23"/>
        <v>0</v>
      </c>
      <c r="AV20" s="225">
        <f t="shared" si="4"/>
        <v>0</v>
      </c>
      <c r="AW20" s="225">
        <f t="shared" si="24"/>
        <v>0</v>
      </c>
      <c r="AX20" s="225">
        <f t="shared" si="0"/>
        <v>0</v>
      </c>
      <c r="AY20" s="225">
        <f t="shared" si="0"/>
        <v>0</v>
      </c>
      <c r="AZ20" s="225">
        <f t="shared" si="1"/>
        <v>0</v>
      </c>
      <c r="BA20" s="225">
        <f t="shared" si="25"/>
        <v>0</v>
      </c>
      <c r="BB20" s="348">
        <f t="shared" si="2"/>
        <v>0</v>
      </c>
      <c r="BC20" s="353"/>
      <c r="BD20" s="351"/>
      <c r="BE20" s="354"/>
      <c r="BF20" s="137"/>
    </row>
    <row r="21" spans="1:58" s="138" customFormat="1" ht="20.100000000000001" customHeight="1" x14ac:dyDescent="0.25">
      <c r="A21" s="189" t="s">
        <v>131</v>
      </c>
      <c r="B21" s="311"/>
      <c r="C21" s="310"/>
      <c r="D21" s="228"/>
      <c r="E21" s="225"/>
      <c r="F21" s="226"/>
      <c r="G21" s="225"/>
      <c r="H21" s="227"/>
      <c r="I21" s="225"/>
      <c r="J21" s="226"/>
      <c r="K21" s="225"/>
      <c r="L21" s="225"/>
      <c r="M21" s="225"/>
      <c r="N21" s="225"/>
      <c r="O21" s="311"/>
      <c r="P21" s="310"/>
      <c r="Q21" s="224"/>
      <c r="R21" s="225"/>
      <c r="S21" s="226"/>
      <c r="T21" s="225"/>
      <c r="U21" s="238"/>
      <c r="V21" s="225"/>
      <c r="W21" s="226"/>
      <c r="X21" s="225"/>
      <c r="Y21" s="225"/>
      <c r="Z21" s="225"/>
      <c r="AA21" s="225"/>
      <c r="AB21" s="225"/>
      <c r="AC21" s="236">
        <f t="shared" si="3"/>
        <v>0</v>
      </c>
      <c r="AD21" s="237">
        <f>N21+AA21</f>
        <v>0</v>
      </c>
      <c r="AE21" s="140">
        <v>320</v>
      </c>
      <c r="AF21" s="139">
        <v>11.8</v>
      </c>
      <c r="AG21" s="228">
        <v>1</v>
      </c>
      <c r="AH21" s="225">
        <f t="shared" si="16"/>
        <v>0</v>
      </c>
      <c r="AI21" s="226"/>
      <c r="AJ21" s="225">
        <f t="shared" si="17"/>
        <v>0</v>
      </c>
      <c r="AK21" s="311"/>
      <c r="AL21" s="310"/>
      <c r="AM21" s="228"/>
      <c r="AN21" s="225"/>
      <c r="AO21" s="226"/>
      <c r="AP21" s="225"/>
      <c r="AQ21" s="225">
        <f t="shared" si="20"/>
        <v>0</v>
      </c>
      <c r="AR21" s="236">
        <f t="shared" si="21"/>
        <v>0</v>
      </c>
      <c r="AS21" s="244">
        <f t="shared" si="21"/>
        <v>0</v>
      </c>
      <c r="AT21" s="225">
        <f t="shared" si="22"/>
        <v>0</v>
      </c>
      <c r="AU21" s="225">
        <f t="shared" si="23"/>
        <v>0</v>
      </c>
      <c r="AV21" s="225">
        <f t="shared" si="4"/>
        <v>0</v>
      </c>
      <c r="AW21" s="225">
        <f t="shared" si="24"/>
        <v>0</v>
      </c>
      <c r="AX21" s="225">
        <f t="shared" si="0"/>
        <v>0</v>
      </c>
      <c r="AY21" s="225">
        <f t="shared" si="0"/>
        <v>0</v>
      </c>
      <c r="AZ21" s="225">
        <f t="shared" si="1"/>
        <v>0</v>
      </c>
      <c r="BA21" s="225">
        <f t="shared" si="25"/>
        <v>0</v>
      </c>
      <c r="BB21" s="348">
        <f t="shared" si="2"/>
        <v>0</v>
      </c>
      <c r="BC21" s="353"/>
      <c r="BD21" s="351"/>
      <c r="BE21" s="354"/>
      <c r="BF21" s="137"/>
    </row>
    <row r="22" spans="1:58" s="138" customFormat="1" ht="20.100000000000001" customHeight="1" x14ac:dyDescent="0.25">
      <c r="A22" s="190" t="s">
        <v>192</v>
      </c>
      <c r="B22" s="324">
        <v>324</v>
      </c>
      <c r="C22" s="325">
        <v>12.2</v>
      </c>
      <c r="D22" s="228">
        <v>1</v>
      </c>
      <c r="E22" s="225">
        <f t="shared" ref="E22" si="27">IFERROR(ROUND(G22/B22/D22,0),"")</f>
        <v>0</v>
      </c>
      <c r="F22" s="226"/>
      <c r="G22" s="225">
        <f t="shared" ref="G22" si="28">ROUND(F22*C22,0)</f>
        <v>0</v>
      </c>
      <c r="H22" s="227">
        <v>1</v>
      </c>
      <c r="I22" s="225">
        <v>0</v>
      </c>
      <c r="J22" s="226"/>
      <c r="K22" s="225">
        <f t="shared" ref="K22" si="29">ROUND(J22*C22,0)</f>
        <v>0</v>
      </c>
      <c r="L22" s="225">
        <f t="shared" ref="L22" si="30">IFERROR((E22+I22),"")</f>
        <v>0</v>
      </c>
      <c r="M22" s="225">
        <f t="shared" ref="M22:N22" si="31">F22+J22</f>
        <v>0</v>
      </c>
      <c r="N22" s="225">
        <f t="shared" si="31"/>
        <v>0</v>
      </c>
      <c r="O22" s="311"/>
      <c r="P22" s="310"/>
      <c r="Q22" s="224"/>
      <c r="R22" s="225"/>
      <c r="S22" s="226"/>
      <c r="T22" s="225"/>
      <c r="U22" s="238"/>
      <c r="V22" s="225"/>
      <c r="W22" s="226"/>
      <c r="X22" s="225"/>
      <c r="Y22" s="225"/>
      <c r="Z22" s="225"/>
      <c r="AA22" s="225"/>
      <c r="AB22" s="225"/>
      <c r="AC22" s="236">
        <f t="shared" si="3"/>
        <v>0</v>
      </c>
      <c r="AD22" s="237">
        <f>N22+AA22</f>
        <v>0</v>
      </c>
      <c r="AE22" s="140">
        <v>320</v>
      </c>
      <c r="AF22" s="139">
        <v>12.2</v>
      </c>
      <c r="AG22" s="228">
        <v>1</v>
      </c>
      <c r="AH22" s="225">
        <f t="shared" si="16"/>
        <v>0</v>
      </c>
      <c r="AI22" s="226"/>
      <c r="AJ22" s="225">
        <f t="shared" si="17"/>
        <v>0</v>
      </c>
      <c r="AK22" s="311"/>
      <c r="AL22" s="310"/>
      <c r="AM22" s="228"/>
      <c r="AN22" s="225"/>
      <c r="AO22" s="226"/>
      <c r="AP22" s="225"/>
      <c r="AQ22" s="225">
        <f t="shared" si="20"/>
        <v>0</v>
      </c>
      <c r="AR22" s="236">
        <f t="shared" si="21"/>
        <v>0</v>
      </c>
      <c r="AS22" s="244">
        <f t="shared" si="21"/>
        <v>0</v>
      </c>
      <c r="AT22" s="225">
        <f t="shared" si="22"/>
        <v>0</v>
      </c>
      <c r="AU22" s="225">
        <f t="shared" si="23"/>
        <v>0</v>
      </c>
      <c r="AV22" s="225">
        <f t="shared" si="4"/>
        <v>0</v>
      </c>
      <c r="AW22" s="225">
        <f t="shared" si="24"/>
        <v>0</v>
      </c>
      <c r="AX22" s="225">
        <f t="shared" si="0"/>
        <v>0</v>
      </c>
      <c r="AY22" s="225">
        <f t="shared" si="0"/>
        <v>0</v>
      </c>
      <c r="AZ22" s="225">
        <f t="shared" si="1"/>
        <v>0</v>
      </c>
      <c r="BA22" s="225">
        <f t="shared" si="25"/>
        <v>0</v>
      </c>
      <c r="BB22" s="348">
        <f t="shared" si="2"/>
        <v>0</v>
      </c>
      <c r="BC22" s="353"/>
      <c r="BD22" s="351"/>
      <c r="BE22" s="354"/>
      <c r="BF22" s="137"/>
    </row>
    <row r="23" spans="1:58" s="138" customFormat="1" ht="20.100000000000001" customHeight="1" x14ac:dyDescent="0.25">
      <c r="A23" s="190" t="s">
        <v>133</v>
      </c>
      <c r="B23" s="324">
        <v>218</v>
      </c>
      <c r="C23" s="325">
        <v>10.8</v>
      </c>
      <c r="D23" s="228">
        <v>1</v>
      </c>
      <c r="E23" s="225">
        <f t="shared" si="5"/>
        <v>0</v>
      </c>
      <c r="F23" s="226"/>
      <c r="G23" s="225">
        <f t="shared" si="6"/>
        <v>0</v>
      </c>
      <c r="H23" s="227">
        <v>1</v>
      </c>
      <c r="I23" s="225">
        <v>0</v>
      </c>
      <c r="J23" s="226"/>
      <c r="K23" s="225">
        <f t="shared" si="7"/>
        <v>0</v>
      </c>
      <c r="L23" s="225">
        <f t="shared" si="8"/>
        <v>0</v>
      </c>
      <c r="M23" s="225">
        <f t="shared" si="9"/>
        <v>0</v>
      </c>
      <c r="N23" s="225">
        <f t="shared" si="9"/>
        <v>0</v>
      </c>
      <c r="O23" s="310">
        <v>218</v>
      </c>
      <c r="P23" s="310">
        <v>10.8</v>
      </c>
      <c r="Q23" s="224">
        <v>1</v>
      </c>
      <c r="R23" s="225">
        <f t="shared" si="10"/>
        <v>0</v>
      </c>
      <c r="S23" s="226"/>
      <c r="T23" s="225">
        <f t="shared" si="11"/>
        <v>0</v>
      </c>
      <c r="U23" s="227">
        <v>1</v>
      </c>
      <c r="V23" s="225">
        <v>0</v>
      </c>
      <c r="W23" s="226"/>
      <c r="X23" s="225">
        <f t="shared" si="12"/>
        <v>0</v>
      </c>
      <c r="Y23" s="225">
        <f t="shared" si="13"/>
        <v>0</v>
      </c>
      <c r="Z23" s="225">
        <f t="shared" si="14"/>
        <v>0</v>
      </c>
      <c r="AA23" s="225">
        <f t="shared" si="14"/>
        <v>0</v>
      </c>
      <c r="AB23" s="225">
        <f t="shared" si="15"/>
        <v>0</v>
      </c>
      <c r="AC23" s="236">
        <f t="shared" si="3"/>
        <v>0</v>
      </c>
      <c r="AD23" s="237">
        <f t="shared" si="3"/>
        <v>0</v>
      </c>
      <c r="AE23" s="140">
        <v>320</v>
      </c>
      <c r="AF23" s="139">
        <v>10.8</v>
      </c>
      <c r="AG23" s="228">
        <v>1</v>
      </c>
      <c r="AH23" s="225">
        <f t="shared" si="16"/>
        <v>0</v>
      </c>
      <c r="AI23" s="226"/>
      <c r="AJ23" s="225">
        <f t="shared" si="17"/>
        <v>0</v>
      </c>
      <c r="AK23" s="310">
        <v>301</v>
      </c>
      <c r="AL23" s="310">
        <v>10.8</v>
      </c>
      <c r="AM23" s="228">
        <v>1</v>
      </c>
      <c r="AN23" s="225">
        <f t="shared" ref="AN23:AN30" si="32">IFERROR(ROUND(AP23/AK23/AM23,0),"")</f>
        <v>0</v>
      </c>
      <c r="AO23" s="226"/>
      <c r="AP23" s="225">
        <f t="shared" ref="AP23:AP30" si="33">ROUND(AO23*AL23,0)</f>
        <v>0</v>
      </c>
      <c r="AQ23" s="225">
        <f t="shared" si="20"/>
        <v>0</v>
      </c>
      <c r="AR23" s="236">
        <f t="shared" si="21"/>
        <v>0</v>
      </c>
      <c r="AS23" s="244">
        <f t="shared" si="21"/>
        <v>0</v>
      </c>
      <c r="AT23" s="225">
        <f t="shared" si="22"/>
        <v>0</v>
      </c>
      <c r="AU23" s="225">
        <f t="shared" si="23"/>
        <v>0</v>
      </c>
      <c r="AV23" s="225">
        <f t="shared" si="4"/>
        <v>0</v>
      </c>
      <c r="AW23" s="225">
        <f t="shared" si="24"/>
        <v>0</v>
      </c>
      <c r="AX23" s="225">
        <f t="shared" si="0"/>
        <v>0</v>
      </c>
      <c r="AY23" s="225">
        <f t="shared" si="0"/>
        <v>0</v>
      </c>
      <c r="AZ23" s="225">
        <f t="shared" si="1"/>
        <v>0</v>
      </c>
      <c r="BA23" s="225">
        <f t="shared" si="25"/>
        <v>0</v>
      </c>
      <c r="BB23" s="348">
        <f t="shared" si="2"/>
        <v>0</v>
      </c>
      <c r="BC23" s="353"/>
      <c r="BD23" s="351"/>
      <c r="BE23" s="354"/>
      <c r="BF23" s="137"/>
    </row>
    <row r="24" spans="1:58" s="138" customFormat="1" ht="20.100000000000001" customHeight="1" x14ac:dyDescent="0.25">
      <c r="A24" s="190" t="s">
        <v>244</v>
      </c>
      <c r="B24" s="324"/>
      <c r="C24" s="325"/>
      <c r="D24" s="228"/>
      <c r="E24" s="225"/>
      <c r="F24" s="226"/>
      <c r="G24" s="225"/>
      <c r="H24" s="227"/>
      <c r="I24" s="225"/>
      <c r="J24" s="226"/>
      <c r="K24" s="225"/>
      <c r="L24" s="225"/>
      <c r="M24" s="225"/>
      <c r="N24" s="225"/>
      <c r="O24" s="310"/>
      <c r="P24" s="310"/>
      <c r="Q24" s="224"/>
      <c r="R24" s="225"/>
      <c r="S24" s="226"/>
      <c r="T24" s="225"/>
      <c r="U24" s="227"/>
      <c r="V24" s="225"/>
      <c r="W24" s="226"/>
      <c r="X24" s="225"/>
      <c r="Y24" s="225"/>
      <c r="Z24" s="225"/>
      <c r="AA24" s="225"/>
      <c r="AB24" s="225"/>
      <c r="AC24" s="236"/>
      <c r="AD24" s="237"/>
      <c r="AE24" s="140"/>
      <c r="AF24" s="139"/>
      <c r="AG24" s="228"/>
      <c r="AH24" s="225"/>
      <c r="AI24" s="226"/>
      <c r="AJ24" s="225"/>
      <c r="AK24" s="310"/>
      <c r="AL24" s="310"/>
      <c r="AM24" s="228"/>
      <c r="AN24" s="225"/>
      <c r="AO24" s="226"/>
      <c r="AP24" s="225"/>
      <c r="AQ24" s="225"/>
      <c r="AR24" s="236"/>
      <c r="AS24" s="244"/>
      <c r="AT24" s="225"/>
      <c r="AU24" s="225"/>
      <c r="AV24" s="225"/>
      <c r="AW24" s="225"/>
      <c r="AX24" s="225"/>
      <c r="AY24" s="225"/>
      <c r="AZ24" s="225"/>
      <c r="BA24" s="225"/>
      <c r="BB24" s="348"/>
      <c r="BC24" s="353"/>
      <c r="BD24" s="351"/>
      <c r="BE24" s="354"/>
      <c r="BF24" s="137"/>
    </row>
    <row r="25" spans="1:58" s="138" customFormat="1" ht="20.100000000000001" customHeight="1" x14ac:dyDescent="0.25">
      <c r="A25" s="190" t="s">
        <v>136</v>
      </c>
      <c r="B25" s="324">
        <v>314</v>
      </c>
      <c r="C25" s="325">
        <v>9.4</v>
      </c>
      <c r="D25" s="228">
        <v>1</v>
      </c>
      <c r="E25" s="225">
        <f t="shared" si="5"/>
        <v>0</v>
      </c>
      <c r="F25" s="226"/>
      <c r="G25" s="225">
        <f t="shared" si="6"/>
        <v>0</v>
      </c>
      <c r="H25" s="227">
        <v>1</v>
      </c>
      <c r="I25" s="225">
        <v>0</v>
      </c>
      <c r="J25" s="226"/>
      <c r="K25" s="225">
        <f t="shared" si="7"/>
        <v>0</v>
      </c>
      <c r="L25" s="225">
        <f t="shared" si="8"/>
        <v>0</v>
      </c>
      <c r="M25" s="225">
        <f t="shared" si="9"/>
        <v>0</v>
      </c>
      <c r="N25" s="225">
        <f t="shared" si="9"/>
        <v>0</v>
      </c>
      <c r="O25" s="310">
        <v>308</v>
      </c>
      <c r="P25" s="310">
        <v>9.4</v>
      </c>
      <c r="Q25" s="224">
        <v>1</v>
      </c>
      <c r="R25" s="225">
        <f t="shared" si="10"/>
        <v>0</v>
      </c>
      <c r="S25" s="226"/>
      <c r="T25" s="225">
        <f t="shared" si="11"/>
        <v>0</v>
      </c>
      <c r="U25" s="227">
        <v>1</v>
      </c>
      <c r="V25" s="225">
        <v>0</v>
      </c>
      <c r="W25" s="226"/>
      <c r="X25" s="225">
        <f t="shared" si="12"/>
        <v>0</v>
      </c>
      <c r="Y25" s="225">
        <f t="shared" si="13"/>
        <v>0</v>
      </c>
      <c r="Z25" s="225">
        <f t="shared" si="14"/>
        <v>0</v>
      </c>
      <c r="AA25" s="225">
        <f t="shared" si="14"/>
        <v>0</v>
      </c>
      <c r="AB25" s="225">
        <f t="shared" si="15"/>
        <v>0</v>
      </c>
      <c r="AC25" s="236">
        <f t="shared" si="3"/>
        <v>0</v>
      </c>
      <c r="AD25" s="237">
        <f t="shared" si="3"/>
        <v>0</v>
      </c>
      <c r="AE25" s="140">
        <v>306</v>
      </c>
      <c r="AF25" s="139">
        <v>6.4</v>
      </c>
      <c r="AG25" s="228">
        <v>1</v>
      </c>
      <c r="AH25" s="225">
        <f t="shared" si="16"/>
        <v>0</v>
      </c>
      <c r="AI25" s="225"/>
      <c r="AJ25" s="225">
        <f t="shared" si="17"/>
        <v>0</v>
      </c>
      <c r="AK25" s="310">
        <v>303</v>
      </c>
      <c r="AL25" s="310">
        <v>6.4</v>
      </c>
      <c r="AM25" s="228">
        <v>1</v>
      </c>
      <c r="AN25" s="225">
        <f t="shared" si="32"/>
        <v>0</v>
      </c>
      <c r="AO25" s="226"/>
      <c r="AP25" s="225">
        <f t="shared" si="33"/>
        <v>0</v>
      </c>
      <c r="AQ25" s="225">
        <f t="shared" si="20"/>
        <v>0</v>
      </c>
      <c r="AR25" s="236">
        <f t="shared" si="21"/>
        <v>0</v>
      </c>
      <c r="AS25" s="244">
        <f t="shared" si="21"/>
        <v>0</v>
      </c>
      <c r="AT25" s="225">
        <f t="shared" si="22"/>
        <v>0</v>
      </c>
      <c r="AU25" s="225">
        <f t="shared" si="23"/>
        <v>0</v>
      </c>
      <c r="AV25" s="225">
        <f t="shared" si="4"/>
        <v>0</v>
      </c>
      <c r="AW25" s="225">
        <f t="shared" si="24"/>
        <v>0</v>
      </c>
      <c r="AX25" s="225">
        <f t="shared" si="0"/>
        <v>0</v>
      </c>
      <c r="AY25" s="225">
        <f t="shared" si="0"/>
        <v>0</v>
      </c>
      <c r="AZ25" s="225">
        <f t="shared" si="1"/>
        <v>0</v>
      </c>
      <c r="BA25" s="225">
        <f t="shared" si="25"/>
        <v>0</v>
      </c>
      <c r="BB25" s="348">
        <f t="shared" si="2"/>
        <v>0</v>
      </c>
      <c r="BC25" s="353"/>
      <c r="BD25" s="351"/>
      <c r="BE25" s="354"/>
      <c r="BF25" s="137"/>
    </row>
    <row r="26" spans="1:58" s="138" customFormat="1" ht="20.100000000000001" customHeight="1" x14ac:dyDescent="0.25">
      <c r="A26" s="189" t="s">
        <v>137</v>
      </c>
      <c r="B26" s="324">
        <v>321</v>
      </c>
      <c r="C26" s="325">
        <v>11.3</v>
      </c>
      <c r="D26" s="228">
        <v>1</v>
      </c>
      <c r="E26" s="225">
        <f t="shared" si="5"/>
        <v>0</v>
      </c>
      <c r="F26" s="226"/>
      <c r="G26" s="225">
        <f t="shared" si="6"/>
        <v>0</v>
      </c>
      <c r="H26" s="227">
        <v>1</v>
      </c>
      <c r="I26" s="225">
        <v>0</v>
      </c>
      <c r="J26" s="226"/>
      <c r="K26" s="225">
        <f t="shared" si="7"/>
        <v>0</v>
      </c>
      <c r="L26" s="225">
        <f t="shared" si="8"/>
        <v>0</v>
      </c>
      <c r="M26" s="225">
        <f t="shared" si="9"/>
        <v>0</v>
      </c>
      <c r="N26" s="225">
        <f t="shared" si="9"/>
        <v>0</v>
      </c>
      <c r="O26" s="310">
        <v>322</v>
      </c>
      <c r="P26" s="310">
        <v>11.3</v>
      </c>
      <c r="Q26" s="224">
        <v>1</v>
      </c>
      <c r="R26" s="225">
        <f t="shared" si="10"/>
        <v>0</v>
      </c>
      <c r="S26" s="226"/>
      <c r="T26" s="225">
        <f t="shared" si="11"/>
        <v>0</v>
      </c>
      <c r="U26" s="227">
        <v>1</v>
      </c>
      <c r="V26" s="225">
        <v>0</v>
      </c>
      <c r="W26" s="226"/>
      <c r="X26" s="225">
        <f t="shared" si="12"/>
        <v>0</v>
      </c>
      <c r="Y26" s="225">
        <f t="shared" si="13"/>
        <v>0</v>
      </c>
      <c r="Z26" s="225">
        <f t="shared" si="14"/>
        <v>0</v>
      </c>
      <c r="AA26" s="225">
        <f t="shared" si="14"/>
        <v>0</v>
      </c>
      <c r="AB26" s="225">
        <f t="shared" si="15"/>
        <v>0</v>
      </c>
      <c r="AC26" s="236">
        <f t="shared" si="3"/>
        <v>0</v>
      </c>
      <c r="AD26" s="237">
        <f t="shared" si="3"/>
        <v>0</v>
      </c>
      <c r="AE26" s="140">
        <v>310</v>
      </c>
      <c r="AF26" s="139">
        <v>11.2</v>
      </c>
      <c r="AG26" s="228">
        <v>1</v>
      </c>
      <c r="AH26" s="225">
        <f t="shared" si="16"/>
        <v>0</v>
      </c>
      <c r="AI26" s="225"/>
      <c r="AJ26" s="225">
        <f t="shared" si="17"/>
        <v>0</v>
      </c>
      <c r="AK26" s="310">
        <v>313</v>
      </c>
      <c r="AL26" s="310">
        <v>11.2</v>
      </c>
      <c r="AM26" s="228">
        <v>1</v>
      </c>
      <c r="AN26" s="225">
        <f t="shared" si="32"/>
        <v>0</v>
      </c>
      <c r="AO26" s="226"/>
      <c r="AP26" s="225">
        <f t="shared" si="33"/>
        <v>0</v>
      </c>
      <c r="AQ26" s="225">
        <f t="shared" si="20"/>
        <v>0</v>
      </c>
      <c r="AR26" s="236">
        <f t="shared" si="21"/>
        <v>0</v>
      </c>
      <c r="AS26" s="244">
        <f t="shared" si="21"/>
        <v>0</v>
      </c>
      <c r="AT26" s="225">
        <f t="shared" si="22"/>
        <v>0</v>
      </c>
      <c r="AU26" s="225">
        <f t="shared" si="23"/>
        <v>0</v>
      </c>
      <c r="AV26" s="225">
        <f t="shared" si="4"/>
        <v>0</v>
      </c>
      <c r="AW26" s="225">
        <f t="shared" si="24"/>
        <v>0</v>
      </c>
      <c r="AX26" s="225">
        <f t="shared" si="0"/>
        <v>0</v>
      </c>
      <c r="AY26" s="225">
        <f t="shared" si="0"/>
        <v>0</v>
      </c>
      <c r="AZ26" s="225">
        <f t="shared" si="1"/>
        <v>0</v>
      </c>
      <c r="BA26" s="225">
        <f t="shared" si="25"/>
        <v>0</v>
      </c>
      <c r="BB26" s="348">
        <f t="shared" si="2"/>
        <v>0</v>
      </c>
      <c r="BC26" s="353"/>
      <c r="BD26" s="351"/>
      <c r="BE26" s="354"/>
      <c r="BF26" s="137"/>
    </row>
    <row r="27" spans="1:58" s="138" customFormat="1" ht="20.100000000000001" customHeight="1" x14ac:dyDescent="0.25">
      <c r="A27" s="190" t="s">
        <v>140</v>
      </c>
      <c r="B27" s="311">
        <v>1</v>
      </c>
      <c r="C27" s="310">
        <v>1</v>
      </c>
      <c r="D27" s="228"/>
      <c r="E27" s="225"/>
      <c r="F27" s="226"/>
      <c r="G27" s="225"/>
      <c r="H27" s="227"/>
      <c r="I27" s="225"/>
      <c r="J27" s="226"/>
      <c r="K27" s="225"/>
      <c r="L27" s="225"/>
      <c r="M27" s="225"/>
      <c r="N27" s="225"/>
      <c r="O27" s="310">
        <v>323</v>
      </c>
      <c r="P27" s="310">
        <v>11</v>
      </c>
      <c r="Q27" s="224">
        <v>1</v>
      </c>
      <c r="R27" s="225">
        <f t="shared" si="10"/>
        <v>0</v>
      </c>
      <c r="S27" s="226"/>
      <c r="T27" s="225">
        <f t="shared" si="11"/>
        <v>0</v>
      </c>
      <c r="U27" s="227">
        <v>1</v>
      </c>
      <c r="V27" s="225">
        <v>0</v>
      </c>
      <c r="W27" s="226"/>
      <c r="X27" s="225">
        <f t="shared" si="12"/>
        <v>0</v>
      </c>
      <c r="Y27" s="225">
        <f t="shared" si="13"/>
        <v>0</v>
      </c>
      <c r="Z27" s="225">
        <f t="shared" si="14"/>
        <v>0</v>
      </c>
      <c r="AA27" s="225">
        <f t="shared" si="14"/>
        <v>0</v>
      </c>
      <c r="AB27" s="225">
        <f t="shared" si="15"/>
        <v>0</v>
      </c>
      <c r="AC27" s="236">
        <f t="shared" ref="AC27:AD38" si="34">M27+Z27</f>
        <v>0</v>
      </c>
      <c r="AD27" s="237">
        <f t="shared" si="34"/>
        <v>0</v>
      </c>
      <c r="AE27" s="141">
        <v>1</v>
      </c>
      <c r="AF27" s="139">
        <v>1</v>
      </c>
      <c r="AG27" s="228"/>
      <c r="AH27" s="225"/>
      <c r="AI27" s="225"/>
      <c r="AJ27" s="225"/>
      <c r="AK27" s="310">
        <v>317</v>
      </c>
      <c r="AL27" s="310">
        <v>10.199999999999999</v>
      </c>
      <c r="AM27" s="228">
        <v>1</v>
      </c>
      <c r="AN27" s="225">
        <f t="shared" si="32"/>
        <v>0</v>
      </c>
      <c r="AO27" s="226"/>
      <c r="AP27" s="225">
        <f t="shared" si="33"/>
        <v>0</v>
      </c>
      <c r="AQ27" s="225">
        <f t="shared" si="20"/>
        <v>0</v>
      </c>
      <c r="AR27" s="236">
        <f t="shared" si="21"/>
        <v>0</v>
      </c>
      <c r="AS27" s="244">
        <f t="shared" si="21"/>
        <v>0</v>
      </c>
      <c r="AT27" s="225">
        <f t="shared" si="22"/>
        <v>0</v>
      </c>
      <c r="AU27" s="225">
        <f t="shared" si="23"/>
        <v>0</v>
      </c>
      <c r="AV27" s="225">
        <f t="shared" si="4"/>
        <v>0</v>
      </c>
      <c r="AW27" s="225">
        <f t="shared" si="24"/>
        <v>0</v>
      </c>
      <c r="AX27" s="225">
        <f t="shared" si="0"/>
        <v>0</v>
      </c>
      <c r="AY27" s="225">
        <f t="shared" si="0"/>
        <v>0</v>
      </c>
      <c r="AZ27" s="225">
        <f t="shared" si="1"/>
        <v>0</v>
      </c>
      <c r="BA27" s="225">
        <f t="shared" si="25"/>
        <v>0</v>
      </c>
      <c r="BB27" s="348">
        <f t="shared" si="2"/>
        <v>0</v>
      </c>
      <c r="BC27" s="353"/>
      <c r="BD27" s="351"/>
      <c r="BE27" s="354"/>
      <c r="BF27" s="137"/>
    </row>
    <row r="28" spans="1:58" s="138" customFormat="1" ht="20.100000000000001" customHeight="1" x14ac:dyDescent="0.25">
      <c r="A28" s="190" t="s">
        <v>142</v>
      </c>
      <c r="B28" s="324">
        <v>310</v>
      </c>
      <c r="C28" s="325">
        <v>13.4</v>
      </c>
      <c r="D28" s="228">
        <v>1</v>
      </c>
      <c r="E28" s="225">
        <f t="shared" si="5"/>
        <v>0</v>
      </c>
      <c r="F28" s="226"/>
      <c r="G28" s="225">
        <f t="shared" si="6"/>
        <v>0</v>
      </c>
      <c r="H28" s="227">
        <v>1</v>
      </c>
      <c r="I28" s="225">
        <v>0</v>
      </c>
      <c r="J28" s="226"/>
      <c r="K28" s="225">
        <f t="shared" si="7"/>
        <v>0</v>
      </c>
      <c r="L28" s="225">
        <f t="shared" si="8"/>
        <v>0</v>
      </c>
      <c r="M28" s="225">
        <f t="shared" si="9"/>
        <v>0</v>
      </c>
      <c r="N28" s="225">
        <f t="shared" si="9"/>
        <v>0</v>
      </c>
      <c r="O28" s="310">
        <v>311</v>
      </c>
      <c r="P28" s="310">
        <v>13.4</v>
      </c>
      <c r="Q28" s="224">
        <v>1</v>
      </c>
      <c r="R28" s="225">
        <f t="shared" si="10"/>
        <v>0</v>
      </c>
      <c r="S28" s="226"/>
      <c r="T28" s="225">
        <f t="shared" si="11"/>
        <v>0</v>
      </c>
      <c r="U28" s="227">
        <v>1</v>
      </c>
      <c r="V28" s="225">
        <v>0</v>
      </c>
      <c r="W28" s="226"/>
      <c r="X28" s="225">
        <f t="shared" si="12"/>
        <v>0</v>
      </c>
      <c r="Y28" s="225">
        <f t="shared" si="13"/>
        <v>0</v>
      </c>
      <c r="Z28" s="225">
        <f t="shared" si="14"/>
        <v>0</v>
      </c>
      <c r="AA28" s="225">
        <f t="shared" si="14"/>
        <v>0</v>
      </c>
      <c r="AB28" s="225">
        <f t="shared" si="15"/>
        <v>0</v>
      </c>
      <c r="AC28" s="236">
        <f t="shared" si="34"/>
        <v>0</v>
      </c>
      <c r="AD28" s="237">
        <f t="shared" si="34"/>
        <v>0</v>
      </c>
      <c r="AE28" s="140">
        <v>310</v>
      </c>
      <c r="AF28" s="139">
        <v>13.4</v>
      </c>
      <c r="AG28" s="228">
        <v>1</v>
      </c>
      <c r="AH28" s="225">
        <f t="shared" si="16"/>
        <v>0</v>
      </c>
      <c r="AI28" s="225"/>
      <c r="AJ28" s="225">
        <f t="shared" si="17"/>
        <v>0</v>
      </c>
      <c r="AK28" s="310">
        <v>311</v>
      </c>
      <c r="AL28" s="310">
        <v>13.4</v>
      </c>
      <c r="AM28" s="228">
        <v>1</v>
      </c>
      <c r="AN28" s="225">
        <f t="shared" si="32"/>
        <v>0</v>
      </c>
      <c r="AO28" s="226"/>
      <c r="AP28" s="225">
        <f t="shared" si="33"/>
        <v>0</v>
      </c>
      <c r="AQ28" s="225">
        <f t="shared" si="20"/>
        <v>0</v>
      </c>
      <c r="AR28" s="236">
        <f t="shared" si="21"/>
        <v>0</v>
      </c>
      <c r="AS28" s="244">
        <f t="shared" si="21"/>
        <v>0</v>
      </c>
      <c r="AT28" s="225">
        <f t="shared" si="22"/>
        <v>0</v>
      </c>
      <c r="AU28" s="225">
        <f t="shared" si="23"/>
        <v>0</v>
      </c>
      <c r="AV28" s="225">
        <f t="shared" si="4"/>
        <v>0</v>
      </c>
      <c r="AW28" s="225">
        <f t="shared" si="24"/>
        <v>0</v>
      </c>
      <c r="AX28" s="225">
        <f t="shared" si="0"/>
        <v>0</v>
      </c>
      <c r="AY28" s="225">
        <f t="shared" si="0"/>
        <v>0</v>
      </c>
      <c r="AZ28" s="225">
        <f t="shared" si="1"/>
        <v>0</v>
      </c>
      <c r="BA28" s="225">
        <f t="shared" si="25"/>
        <v>0</v>
      </c>
      <c r="BB28" s="348">
        <f t="shared" si="2"/>
        <v>0</v>
      </c>
      <c r="BC28" s="353"/>
      <c r="BD28" s="351"/>
      <c r="BE28" s="354"/>
      <c r="BF28" s="137"/>
    </row>
    <row r="29" spans="1:58" s="138" customFormat="1" ht="20.100000000000001" customHeight="1" x14ac:dyDescent="0.25">
      <c r="A29" s="189" t="s">
        <v>143</v>
      </c>
      <c r="B29" s="324">
        <v>326</v>
      </c>
      <c r="C29" s="325">
        <v>15.1</v>
      </c>
      <c r="D29" s="228">
        <v>1</v>
      </c>
      <c r="E29" s="225">
        <f t="shared" si="5"/>
        <v>0</v>
      </c>
      <c r="F29" s="226"/>
      <c r="G29" s="225">
        <f t="shared" si="6"/>
        <v>0</v>
      </c>
      <c r="H29" s="227">
        <v>1</v>
      </c>
      <c r="I29" s="225">
        <v>0</v>
      </c>
      <c r="J29" s="226"/>
      <c r="K29" s="225">
        <f t="shared" si="7"/>
        <v>0</v>
      </c>
      <c r="L29" s="225">
        <f t="shared" si="8"/>
        <v>0</v>
      </c>
      <c r="M29" s="225">
        <f t="shared" si="9"/>
        <v>0</v>
      </c>
      <c r="N29" s="225">
        <f t="shared" si="9"/>
        <v>0</v>
      </c>
      <c r="O29" s="310">
        <v>324</v>
      </c>
      <c r="P29" s="310">
        <v>15.1</v>
      </c>
      <c r="Q29" s="224">
        <v>1</v>
      </c>
      <c r="R29" s="225">
        <f t="shared" si="10"/>
        <v>0</v>
      </c>
      <c r="S29" s="226"/>
      <c r="T29" s="225">
        <f t="shared" si="11"/>
        <v>0</v>
      </c>
      <c r="U29" s="227">
        <v>1</v>
      </c>
      <c r="V29" s="225">
        <v>0</v>
      </c>
      <c r="W29" s="226"/>
      <c r="X29" s="225">
        <f t="shared" si="12"/>
        <v>0</v>
      </c>
      <c r="Y29" s="225">
        <f t="shared" si="13"/>
        <v>0</v>
      </c>
      <c r="Z29" s="225">
        <f t="shared" si="14"/>
        <v>0</v>
      </c>
      <c r="AA29" s="225">
        <f t="shared" si="14"/>
        <v>0</v>
      </c>
      <c r="AB29" s="225">
        <f t="shared" si="15"/>
        <v>0</v>
      </c>
      <c r="AC29" s="236">
        <f t="shared" si="34"/>
        <v>0</v>
      </c>
      <c r="AD29" s="237">
        <f t="shared" si="34"/>
        <v>0</v>
      </c>
      <c r="AE29" s="140">
        <v>326</v>
      </c>
      <c r="AF29" s="139">
        <v>15.1</v>
      </c>
      <c r="AG29" s="228">
        <v>1</v>
      </c>
      <c r="AH29" s="225">
        <f t="shared" si="16"/>
        <v>0</v>
      </c>
      <c r="AI29" s="225"/>
      <c r="AJ29" s="225">
        <f t="shared" si="17"/>
        <v>0</v>
      </c>
      <c r="AK29" s="310">
        <v>324</v>
      </c>
      <c r="AL29" s="310">
        <v>15.1</v>
      </c>
      <c r="AM29" s="228">
        <v>1</v>
      </c>
      <c r="AN29" s="225">
        <f t="shared" si="32"/>
        <v>0</v>
      </c>
      <c r="AO29" s="226"/>
      <c r="AP29" s="225">
        <f t="shared" si="33"/>
        <v>0</v>
      </c>
      <c r="AQ29" s="225">
        <f t="shared" si="20"/>
        <v>0</v>
      </c>
      <c r="AR29" s="236">
        <f t="shared" si="21"/>
        <v>0</v>
      </c>
      <c r="AS29" s="244">
        <f t="shared" si="21"/>
        <v>0</v>
      </c>
      <c r="AT29" s="225">
        <f t="shared" si="22"/>
        <v>0</v>
      </c>
      <c r="AU29" s="225">
        <f t="shared" si="23"/>
        <v>0</v>
      </c>
      <c r="AV29" s="225">
        <f t="shared" si="4"/>
        <v>0</v>
      </c>
      <c r="AW29" s="225">
        <f t="shared" si="24"/>
        <v>0</v>
      </c>
      <c r="AX29" s="225">
        <f t="shared" ref="AX29:AY38" si="35">Z29+AO29</f>
        <v>0</v>
      </c>
      <c r="AY29" s="225">
        <f t="shared" si="35"/>
        <v>0</v>
      </c>
      <c r="AZ29" s="225">
        <f t="shared" si="1"/>
        <v>0</v>
      </c>
      <c r="BA29" s="225">
        <f t="shared" si="25"/>
        <v>0</v>
      </c>
      <c r="BB29" s="348">
        <f t="shared" si="2"/>
        <v>0</v>
      </c>
      <c r="BC29" s="353"/>
      <c r="BD29" s="351"/>
      <c r="BE29" s="354"/>
      <c r="BF29" s="137"/>
    </row>
    <row r="30" spans="1:58" s="138" customFormat="1" ht="20.100000000000001" customHeight="1" x14ac:dyDescent="0.25">
      <c r="A30" s="142" t="s">
        <v>193</v>
      </c>
      <c r="B30" s="311">
        <v>1</v>
      </c>
      <c r="C30" s="310">
        <v>1</v>
      </c>
      <c r="D30" s="228"/>
      <c r="E30" s="225"/>
      <c r="F30" s="226"/>
      <c r="G30" s="225"/>
      <c r="H30" s="227"/>
      <c r="I30" s="225"/>
      <c r="J30" s="225"/>
      <c r="K30" s="225"/>
      <c r="L30" s="225"/>
      <c r="M30" s="225"/>
      <c r="N30" s="225"/>
      <c r="O30" s="311">
        <v>1</v>
      </c>
      <c r="P30" s="310">
        <v>1</v>
      </c>
      <c r="Q30" s="224"/>
      <c r="R30" s="225"/>
      <c r="S30" s="226"/>
      <c r="T30" s="225"/>
      <c r="U30" s="238"/>
      <c r="V30" s="225"/>
      <c r="W30" s="225"/>
      <c r="X30" s="225"/>
      <c r="Y30" s="225"/>
      <c r="Z30" s="225"/>
      <c r="AA30" s="225"/>
      <c r="AB30" s="225"/>
      <c r="AC30" s="236"/>
      <c r="AD30" s="237"/>
      <c r="AE30" s="140">
        <v>325</v>
      </c>
      <c r="AF30" s="139">
        <v>1.9</v>
      </c>
      <c r="AG30" s="228">
        <v>1</v>
      </c>
      <c r="AH30" s="225">
        <f t="shared" si="16"/>
        <v>0</v>
      </c>
      <c r="AI30" s="225"/>
      <c r="AJ30" s="225">
        <f t="shared" si="17"/>
        <v>0</v>
      </c>
      <c r="AK30" s="310">
        <v>325</v>
      </c>
      <c r="AL30" s="310">
        <v>1.9</v>
      </c>
      <c r="AM30" s="228">
        <v>1</v>
      </c>
      <c r="AN30" s="225">
        <f t="shared" si="32"/>
        <v>0</v>
      </c>
      <c r="AO30" s="226"/>
      <c r="AP30" s="225">
        <f t="shared" si="33"/>
        <v>0</v>
      </c>
      <c r="AQ30" s="225">
        <f t="shared" si="20"/>
        <v>0</v>
      </c>
      <c r="AR30" s="236">
        <f t="shared" si="21"/>
        <v>0</v>
      </c>
      <c r="AS30" s="244">
        <f t="shared" si="21"/>
        <v>0</v>
      </c>
      <c r="AT30" s="225">
        <f t="shared" si="22"/>
        <v>0</v>
      </c>
      <c r="AU30" s="225">
        <f t="shared" si="23"/>
        <v>0</v>
      </c>
      <c r="AV30" s="225">
        <f t="shared" si="4"/>
        <v>0</v>
      </c>
      <c r="AW30" s="225">
        <f t="shared" si="24"/>
        <v>0</v>
      </c>
      <c r="AX30" s="225">
        <f t="shared" si="35"/>
        <v>0</v>
      </c>
      <c r="AY30" s="225">
        <f t="shared" si="35"/>
        <v>0</v>
      </c>
      <c r="AZ30" s="225">
        <f t="shared" si="1"/>
        <v>0</v>
      </c>
      <c r="BA30" s="225">
        <f t="shared" si="25"/>
        <v>0</v>
      </c>
      <c r="BB30" s="348">
        <f t="shared" si="2"/>
        <v>0</v>
      </c>
      <c r="BC30" s="353"/>
      <c r="BD30" s="351"/>
      <c r="BE30" s="354"/>
      <c r="BF30" s="137"/>
    </row>
    <row r="31" spans="1:58" s="138" customFormat="1" ht="20.100000000000001" customHeight="1" x14ac:dyDescent="0.25">
      <c r="A31" s="189" t="s">
        <v>194</v>
      </c>
      <c r="B31" s="324">
        <v>324</v>
      </c>
      <c r="C31" s="325">
        <v>12.2</v>
      </c>
      <c r="D31" s="228">
        <v>1</v>
      </c>
      <c r="E31" s="225">
        <f t="shared" si="5"/>
        <v>0</v>
      </c>
      <c r="F31" s="226"/>
      <c r="G31" s="225">
        <f t="shared" si="6"/>
        <v>0</v>
      </c>
      <c r="H31" s="227">
        <v>1</v>
      </c>
      <c r="I31" s="225">
        <v>0</v>
      </c>
      <c r="J31" s="225"/>
      <c r="K31" s="225">
        <f t="shared" si="7"/>
        <v>0</v>
      </c>
      <c r="L31" s="225">
        <f t="shared" si="8"/>
        <v>0</v>
      </c>
      <c r="M31" s="225">
        <f t="shared" si="9"/>
        <v>0</v>
      </c>
      <c r="N31" s="225">
        <f t="shared" si="9"/>
        <v>0</v>
      </c>
      <c r="O31" s="311">
        <v>1</v>
      </c>
      <c r="P31" s="310">
        <v>1</v>
      </c>
      <c r="Q31" s="224"/>
      <c r="R31" s="236"/>
      <c r="S31" s="226"/>
      <c r="T31" s="236"/>
      <c r="U31" s="236"/>
      <c r="V31" s="236"/>
      <c r="W31" s="225"/>
      <c r="X31" s="225"/>
      <c r="Y31" s="225"/>
      <c r="Z31" s="225"/>
      <c r="AA31" s="225"/>
      <c r="AB31" s="225"/>
      <c r="AC31" s="236"/>
      <c r="AD31" s="237"/>
      <c r="AE31" s="140">
        <v>320</v>
      </c>
      <c r="AF31" s="139">
        <v>11.8</v>
      </c>
      <c r="AG31" s="228">
        <v>1</v>
      </c>
      <c r="AH31" s="225">
        <f t="shared" si="16"/>
        <v>0</v>
      </c>
      <c r="AI31" s="225"/>
      <c r="AJ31" s="225">
        <f t="shared" si="17"/>
        <v>0</v>
      </c>
      <c r="AK31" s="311">
        <v>1</v>
      </c>
      <c r="AL31" s="310">
        <v>1</v>
      </c>
      <c r="AM31" s="228"/>
      <c r="AN31" s="225"/>
      <c r="AO31" s="225"/>
      <c r="AP31" s="225"/>
      <c r="AQ31" s="225">
        <f t="shared" si="20"/>
        <v>0</v>
      </c>
      <c r="AR31" s="236">
        <f t="shared" si="21"/>
        <v>0</v>
      </c>
      <c r="AS31" s="244">
        <f t="shared" si="21"/>
        <v>0</v>
      </c>
      <c r="AT31" s="225">
        <f t="shared" si="22"/>
        <v>0</v>
      </c>
      <c r="AU31" s="225">
        <f t="shared" si="23"/>
        <v>0</v>
      </c>
      <c r="AV31" s="225">
        <f t="shared" si="4"/>
        <v>0</v>
      </c>
      <c r="AW31" s="225">
        <f t="shared" si="24"/>
        <v>0</v>
      </c>
      <c r="AX31" s="225">
        <f t="shared" si="35"/>
        <v>0</v>
      </c>
      <c r="AY31" s="225">
        <f t="shared" si="35"/>
        <v>0</v>
      </c>
      <c r="AZ31" s="225">
        <f t="shared" si="1"/>
        <v>0</v>
      </c>
      <c r="BA31" s="225">
        <f t="shared" si="25"/>
        <v>0</v>
      </c>
      <c r="BB31" s="348">
        <f t="shared" si="2"/>
        <v>0</v>
      </c>
      <c r="BC31" s="353"/>
      <c r="BD31" s="351"/>
      <c r="BE31" s="354"/>
      <c r="BF31" s="137"/>
    </row>
    <row r="32" spans="1:58" s="138" customFormat="1" ht="20.100000000000001" customHeight="1" x14ac:dyDescent="0.25">
      <c r="A32" s="190" t="s">
        <v>148</v>
      </c>
      <c r="B32" s="324">
        <v>321</v>
      </c>
      <c r="C32" s="325">
        <v>12.5</v>
      </c>
      <c r="D32" s="228">
        <v>1</v>
      </c>
      <c r="E32" s="225">
        <f t="shared" si="5"/>
        <v>0</v>
      </c>
      <c r="F32" s="226"/>
      <c r="G32" s="225">
        <f t="shared" si="6"/>
        <v>0</v>
      </c>
      <c r="H32" s="227">
        <v>1</v>
      </c>
      <c r="I32" s="225">
        <v>0</v>
      </c>
      <c r="J32" s="225"/>
      <c r="K32" s="225">
        <f t="shared" si="7"/>
        <v>0</v>
      </c>
      <c r="L32" s="225">
        <f t="shared" si="8"/>
        <v>0</v>
      </c>
      <c r="M32" s="225">
        <f t="shared" si="9"/>
        <v>0</v>
      </c>
      <c r="N32" s="225">
        <f t="shared" si="9"/>
        <v>0</v>
      </c>
      <c r="O32" s="310">
        <v>320</v>
      </c>
      <c r="P32" s="310">
        <v>12.5</v>
      </c>
      <c r="Q32" s="224">
        <v>1</v>
      </c>
      <c r="R32" s="225">
        <f t="shared" si="10"/>
        <v>0</v>
      </c>
      <c r="S32" s="226"/>
      <c r="T32" s="225">
        <f t="shared" si="11"/>
        <v>0</v>
      </c>
      <c r="U32" s="227">
        <v>1</v>
      </c>
      <c r="V32" s="225">
        <v>0</v>
      </c>
      <c r="W32" s="225"/>
      <c r="X32" s="225">
        <f t="shared" si="12"/>
        <v>0</v>
      </c>
      <c r="Y32" s="225">
        <f t="shared" si="13"/>
        <v>0</v>
      </c>
      <c r="Z32" s="225">
        <f t="shared" si="14"/>
        <v>0</v>
      </c>
      <c r="AA32" s="225">
        <f t="shared" si="14"/>
        <v>0</v>
      </c>
      <c r="AB32" s="225">
        <f t="shared" si="15"/>
        <v>0</v>
      </c>
      <c r="AC32" s="236">
        <f t="shared" si="34"/>
        <v>0</v>
      </c>
      <c r="AD32" s="237">
        <f t="shared" si="34"/>
        <v>0</v>
      </c>
      <c r="AE32" s="140">
        <v>315</v>
      </c>
      <c r="AF32" s="139">
        <v>17.5</v>
      </c>
      <c r="AG32" s="228">
        <v>1</v>
      </c>
      <c r="AH32" s="225">
        <f t="shared" si="16"/>
        <v>0</v>
      </c>
      <c r="AI32" s="225"/>
      <c r="AJ32" s="225">
        <f t="shared" si="17"/>
        <v>0</v>
      </c>
      <c r="AK32" s="310">
        <v>313</v>
      </c>
      <c r="AL32" s="310">
        <v>17.5</v>
      </c>
      <c r="AM32" s="228">
        <v>1</v>
      </c>
      <c r="AN32" s="225">
        <f t="shared" ref="AN32:AN34" si="36">IFERROR(ROUND(AP32/AK32/AM32,0),"")</f>
        <v>0</v>
      </c>
      <c r="AO32" s="226"/>
      <c r="AP32" s="225">
        <f t="shared" ref="AP32:AP34" si="37">ROUND(AO32*AL32,0)</f>
        <v>0</v>
      </c>
      <c r="AQ32" s="225">
        <f t="shared" si="20"/>
        <v>0</v>
      </c>
      <c r="AR32" s="236">
        <f t="shared" si="21"/>
        <v>0</v>
      </c>
      <c r="AS32" s="244">
        <f t="shared" si="21"/>
        <v>0</v>
      </c>
      <c r="AT32" s="225">
        <f t="shared" si="22"/>
        <v>0</v>
      </c>
      <c r="AU32" s="225">
        <f t="shared" si="23"/>
        <v>0</v>
      </c>
      <c r="AV32" s="225">
        <f t="shared" si="4"/>
        <v>0</v>
      </c>
      <c r="AW32" s="225">
        <f t="shared" si="24"/>
        <v>0</v>
      </c>
      <c r="AX32" s="225">
        <f t="shared" si="35"/>
        <v>0</v>
      </c>
      <c r="AY32" s="225">
        <f t="shared" si="35"/>
        <v>0</v>
      </c>
      <c r="AZ32" s="225">
        <f t="shared" si="1"/>
        <v>0</v>
      </c>
      <c r="BA32" s="225">
        <f t="shared" si="25"/>
        <v>0</v>
      </c>
      <c r="BB32" s="348">
        <f t="shared" si="2"/>
        <v>0</v>
      </c>
      <c r="BC32" s="353"/>
      <c r="BD32" s="351"/>
      <c r="BE32" s="354"/>
      <c r="BF32" s="137"/>
    </row>
    <row r="33" spans="1:58" s="138" customFormat="1" ht="20.100000000000001" customHeight="1" x14ac:dyDescent="0.25">
      <c r="A33" s="189" t="s">
        <v>149</v>
      </c>
      <c r="B33" s="324">
        <v>322</v>
      </c>
      <c r="C33" s="326">
        <v>12.4</v>
      </c>
      <c r="D33" s="228">
        <v>1</v>
      </c>
      <c r="E33" s="225">
        <f t="shared" si="5"/>
        <v>0</v>
      </c>
      <c r="F33" s="226"/>
      <c r="G33" s="225">
        <f t="shared" si="6"/>
        <v>0</v>
      </c>
      <c r="H33" s="227">
        <v>1</v>
      </c>
      <c r="I33" s="225">
        <v>0</v>
      </c>
      <c r="J33" s="225"/>
      <c r="K33" s="225">
        <f t="shared" si="7"/>
        <v>0</v>
      </c>
      <c r="L33" s="225">
        <f t="shared" si="8"/>
        <v>0</v>
      </c>
      <c r="M33" s="225">
        <f t="shared" si="9"/>
        <v>0</v>
      </c>
      <c r="N33" s="225">
        <f t="shared" si="9"/>
        <v>0</v>
      </c>
      <c r="O33" s="310">
        <v>274</v>
      </c>
      <c r="P33" s="312">
        <v>12.4</v>
      </c>
      <c r="Q33" s="224">
        <v>1</v>
      </c>
      <c r="R33" s="225">
        <f t="shared" si="10"/>
        <v>0</v>
      </c>
      <c r="S33" s="226"/>
      <c r="T33" s="225">
        <f t="shared" si="11"/>
        <v>0</v>
      </c>
      <c r="U33" s="227">
        <v>1</v>
      </c>
      <c r="V33" s="225">
        <v>0</v>
      </c>
      <c r="W33" s="225"/>
      <c r="X33" s="225">
        <f t="shared" si="12"/>
        <v>0</v>
      </c>
      <c r="Y33" s="225">
        <f t="shared" si="13"/>
        <v>0</v>
      </c>
      <c r="Z33" s="225">
        <f t="shared" si="14"/>
        <v>0</v>
      </c>
      <c r="AA33" s="225">
        <f t="shared" si="14"/>
        <v>0</v>
      </c>
      <c r="AB33" s="225">
        <f t="shared" si="15"/>
        <v>0</v>
      </c>
      <c r="AC33" s="236">
        <f t="shared" si="34"/>
        <v>0</v>
      </c>
      <c r="AD33" s="237">
        <f t="shared" si="34"/>
        <v>0</v>
      </c>
      <c r="AE33" s="140">
        <v>316</v>
      </c>
      <c r="AF33" s="139">
        <v>10.8</v>
      </c>
      <c r="AG33" s="228">
        <v>1</v>
      </c>
      <c r="AH33" s="225">
        <f t="shared" si="16"/>
        <v>0</v>
      </c>
      <c r="AI33" s="225"/>
      <c r="AJ33" s="225">
        <f t="shared" si="17"/>
        <v>0</v>
      </c>
      <c r="AK33" s="310">
        <v>312</v>
      </c>
      <c r="AL33" s="310">
        <v>10.8</v>
      </c>
      <c r="AM33" s="228">
        <v>1</v>
      </c>
      <c r="AN33" s="225">
        <f t="shared" si="36"/>
        <v>0</v>
      </c>
      <c r="AO33" s="226"/>
      <c r="AP33" s="225">
        <f t="shared" si="37"/>
        <v>0</v>
      </c>
      <c r="AQ33" s="225">
        <f t="shared" si="20"/>
        <v>0</v>
      </c>
      <c r="AR33" s="236">
        <f t="shared" si="21"/>
        <v>0</v>
      </c>
      <c r="AS33" s="244">
        <f t="shared" si="21"/>
        <v>0</v>
      </c>
      <c r="AT33" s="225">
        <f t="shared" si="22"/>
        <v>0</v>
      </c>
      <c r="AU33" s="225">
        <f t="shared" si="23"/>
        <v>0</v>
      </c>
      <c r="AV33" s="225">
        <f t="shared" si="4"/>
        <v>0</v>
      </c>
      <c r="AW33" s="225">
        <f t="shared" si="24"/>
        <v>0</v>
      </c>
      <c r="AX33" s="225">
        <f t="shared" si="35"/>
        <v>0</v>
      </c>
      <c r="AY33" s="225">
        <f t="shared" si="35"/>
        <v>0</v>
      </c>
      <c r="AZ33" s="225">
        <f t="shared" si="1"/>
        <v>0</v>
      </c>
      <c r="BA33" s="225">
        <f t="shared" si="25"/>
        <v>0</v>
      </c>
      <c r="BB33" s="348">
        <f t="shared" si="2"/>
        <v>0</v>
      </c>
      <c r="BC33" s="353"/>
      <c r="BD33" s="351"/>
      <c r="BE33" s="354"/>
      <c r="BF33" s="137"/>
    </row>
    <row r="34" spans="1:58" s="138" customFormat="1" ht="20.100000000000001" customHeight="1" x14ac:dyDescent="0.25">
      <c r="A34" s="189" t="s">
        <v>150</v>
      </c>
      <c r="B34" s="324">
        <v>313</v>
      </c>
      <c r="C34" s="325">
        <v>10.199999999999999</v>
      </c>
      <c r="D34" s="228">
        <v>1</v>
      </c>
      <c r="E34" s="225">
        <f t="shared" si="5"/>
        <v>0</v>
      </c>
      <c r="F34" s="226"/>
      <c r="G34" s="225">
        <f t="shared" si="6"/>
        <v>0</v>
      </c>
      <c r="H34" s="227">
        <v>1</v>
      </c>
      <c r="I34" s="225">
        <v>0</v>
      </c>
      <c r="J34" s="225"/>
      <c r="K34" s="225">
        <f t="shared" si="7"/>
        <v>0</v>
      </c>
      <c r="L34" s="225">
        <f t="shared" si="8"/>
        <v>0</v>
      </c>
      <c r="M34" s="225">
        <f t="shared" si="9"/>
        <v>0</v>
      </c>
      <c r="N34" s="225">
        <f t="shared" si="9"/>
        <v>0</v>
      </c>
      <c r="O34" s="310">
        <v>303</v>
      </c>
      <c r="P34" s="310">
        <v>10.199999999999999</v>
      </c>
      <c r="Q34" s="224">
        <v>1</v>
      </c>
      <c r="R34" s="225">
        <f t="shared" si="10"/>
        <v>0</v>
      </c>
      <c r="S34" s="226"/>
      <c r="T34" s="225">
        <f t="shared" si="11"/>
        <v>0</v>
      </c>
      <c r="U34" s="227">
        <v>1</v>
      </c>
      <c r="V34" s="225">
        <v>0</v>
      </c>
      <c r="W34" s="225"/>
      <c r="X34" s="225">
        <f t="shared" si="12"/>
        <v>0</v>
      </c>
      <c r="Y34" s="225">
        <f t="shared" si="13"/>
        <v>0</v>
      </c>
      <c r="Z34" s="225">
        <f t="shared" si="14"/>
        <v>0</v>
      </c>
      <c r="AA34" s="225">
        <f t="shared" si="14"/>
        <v>0</v>
      </c>
      <c r="AB34" s="225">
        <f t="shared" si="15"/>
        <v>0</v>
      </c>
      <c r="AC34" s="236">
        <f t="shared" si="34"/>
        <v>0</v>
      </c>
      <c r="AD34" s="237">
        <f t="shared" si="34"/>
        <v>0</v>
      </c>
      <c r="AE34" s="140">
        <v>318</v>
      </c>
      <c r="AF34" s="139">
        <v>11.1</v>
      </c>
      <c r="AG34" s="228">
        <v>1</v>
      </c>
      <c r="AH34" s="225">
        <f t="shared" si="16"/>
        <v>0</v>
      </c>
      <c r="AI34" s="225"/>
      <c r="AJ34" s="225">
        <f t="shared" si="17"/>
        <v>0</v>
      </c>
      <c r="AK34" s="310">
        <v>312</v>
      </c>
      <c r="AL34" s="310">
        <v>11.1</v>
      </c>
      <c r="AM34" s="224">
        <v>1</v>
      </c>
      <c r="AN34" s="225">
        <f t="shared" si="36"/>
        <v>0</v>
      </c>
      <c r="AO34" s="226"/>
      <c r="AP34" s="225">
        <f t="shared" si="37"/>
        <v>0</v>
      </c>
      <c r="AQ34" s="225">
        <f t="shared" si="20"/>
        <v>0</v>
      </c>
      <c r="AR34" s="236">
        <f t="shared" si="21"/>
        <v>0</v>
      </c>
      <c r="AS34" s="244">
        <f t="shared" si="21"/>
        <v>0</v>
      </c>
      <c r="AT34" s="225">
        <f t="shared" si="22"/>
        <v>0</v>
      </c>
      <c r="AU34" s="225">
        <f t="shared" si="23"/>
        <v>0</v>
      </c>
      <c r="AV34" s="225">
        <f t="shared" si="4"/>
        <v>0</v>
      </c>
      <c r="AW34" s="225">
        <f t="shared" si="24"/>
        <v>0</v>
      </c>
      <c r="AX34" s="225">
        <f t="shared" si="35"/>
        <v>0</v>
      </c>
      <c r="AY34" s="225">
        <f t="shared" si="35"/>
        <v>0</v>
      </c>
      <c r="AZ34" s="225">
        <f t="shared" si="1"/>
        <v>0</v>
      </c>
      <c r="BA34" s="225">
        <f t="shared" si="25"/>
        <v>0</v>
      </c>
      <c r="BB34" s="348">
        <f t="shared" si="2"/>
        <v>0</v>
      </c>
      <c r="BC34" s="353"/>
      <c r="BD34" s="351"/>
      <c r="BE34" s="354"/>
      <c r="BF34" s="137"/>
    </row>
    <row r="35" spans="1:58" s="138" customFormat="1" ht="20.100000000000001" customHeight="1" x14ac:dyDescent="0.25">
      <c r="A35" s="189" t="s">
        <v>195</v>
      </c>
      <c r="B35" s="324">
        <v>320</v>
      </c>
      <c r="C35" s="326">
        <v>13</v>
      </c>
      <c r="D35" s="228">
        <v>1</v>
      </c>
      <c r="E35" s="225">
        <f t="shared" si="5"/>
        <v>0</v>
      </c>
      <c r="F35" s="226"/>
      <c r="G35" s="225">
        <f t="shared" si="6"/>
        <v>0</v>
      </c>
      <c r="H35" s="227">
        <v>1</v>
      </c>
      <c r="I35" s="225">
        <v>0</v>
      </c>
      <c r="J35" s="225"/>
      <c r="K35" s="225">
        <f t="shared" si="7"/>
        <v>0</v>
      </c>
      <c r="L35" s="225">
        <f t="shared" si="8"/>
        <v>0</v>
      </c>
      <c r="M35" s="225">
        <f t="shared" si="9"/>
        <v>0</v>
      </c>
      <c r="N35" s="225">
        <f t="shared" si="9"/>
        <v>0</v>
      </c>
      <c r="O35" s="310">
        <v>315</v>
      </c>
      <c r="P35" s="312">
        <v>13</v>
      </c>
      <c r="Q35" s="224">
        <v>1</v>
      </c>
      <c r="R35" s="225">
        <f t="shared" si="10"/>
        <v>0</v>
      </c>
      <c r="S35" s="226"/>
      <c r="T35" s="225">
        <f t="shared" si="11"/>
        <v>0</v>
      </c>
      <c r="U35" s="227">
        <v>1</v>
      </c>
      <c r="V35" s="225">
        <v>0</v>
      </c>
      <c r="W35" s="225"/>
      <c r="X35" s="225">
        <f t="shared" si="12"/>
        <v>0</v>
      </c>
      <c r="Y35" s="225">
        <f t="shared" si="13"/>
        <v>0</v>
      </c>
      <c r="Z35" s="225">
        <f t="shared" si="14"/>
        <v>0</v>
      </c>
      <c r="AA35" s="225">
        <f t="shared" si="14"/>
        <v>0</v>
      </c>
      <c r="AB35" s="225">
        <f t="shared" si="15"/>
        <v>0</v>
      </c>
      <c r="AC35" s="236">
        <f t="shared" si="34"/>
        <v>0</v>
      </c>
      <c r="AD35" s="237">
        <f t="shared" si="34"/>
        <v>0</v>
      </c>
      <c r="AE35" s="140">
        <v>320</v>
      </c>
      <c r="AF35" s="269">
        <v>13</v>
      </c>
      <c r="AG35" s="228">
        <v>1</v>
      </c>
      <c r="AH35" s="225">
        <f t="shared" si="16"/>
        <v>0</v>
      </c>
      <c r="AI35" s="225"/>
      <c r="AJ35" s="225">
        <f t="shared" si="17"/>
        <v>0</v>
      </c>
      <c r="AK35" s="310">
        <v>315</v>
      </c>
      <c r="AL35" s="312">
        <v>13</v>
      </c>
      <c r="AM35" s="228">
        <v>1</v>
      </c>
      <c r="AN35" s="225">
        <f t="shared" si="18"/>
        <v>0</v>
      </c>
      <c r="AO35" s="226"/>
      <c r="AP35" s="225">
        <f t="shared" si="19"/>
        <v>0</v>
      </c>
      <c r="AQ35" s="225">
        <f t="shared" si="20"/>
        <v>0</v>
      </c>
      <c r="AR35" s="236">
        <f t="shared" si="21"/>
        <v>0</v>
      </c>
      <c r="AS35" s="244">
        <f t="shared" si="21"/>
        <v>0</v>
      </c>
      <c r="AT35" s="225">
        <f t="shared" si="22"/>
        <v>0</v>
      </c>
      <c r="AU35" s="225">
        <f t="shared" si="23"/>
        <v>0</v>
      </c>
      <c r="AV35" s="225">
        <f t="shared" si="4"/>
        <v>0</v>
      </c>
      <c r="AW35" s="225">
        <f t="shared" si="24"/>
        <v>0</v>
      </c>
      <c r="AX35" s="225">
        <f t="shared" si="35"/>
        <v>0</v>
      </c>
      <c r="AY35" s="225">
        <f t="shared" si="35"/>
        <v>0</v>
      </c>
      <c r="AZ35" s="225">
        <f t="shared" si="1"/>
        <v>0</v>
      </c>
      <c r="BA35" s="225">
        <f t="shared" si="25"/>
        <v>0</v>
      </c>
      <c r="BB35" s="348">
        <f t="shared" si="2"/>
        <v>0</v>
      </c>
      <c r="BC35" s="353"/>
      <c r="BD35" s="351"/>
      <c r="BE35" s="354"/>
      <c r="BF35" s="137"/>
    </row>
    <row r="36" spans="1:58" ht="24.75" x14ac:dyDescent="0.25">
      <c r="A36" s="143" t="s">
        <v>196</v>
      </c>
      <c r="B36" s="327">
        <v>325</v>
      </c>
      <c r="C36" s="328">
        <v>12.4</v>
      </c>
      <c r="D36" s="229">
        <v>1</v>
      </c>
      <c r="E36" s="230">
        <f t="shared" si="5"/>
        <v>0</v>
      </c>
      <c r="F36" s="231"/>
      <c r="G36" s="230">
        <f t="shared" si="6"/>
        <v>0</v>
      </c>
      <c r="H36" s="232">
        <v>1</v>
      </c>
      <c r="I36" s="230">
        <v>0</v>
      </c>
      <c r="J36" s="230"/>
      <c r="K36" s="230">
        <f t="shared" si="7"/>
        <v>0</v>
      </c>
      <c r="L36" s="230">
        <f t="shared" si="8"/>
        <v>0</v>
      </c>
      <c r="M36" s="230">
        <f t="shared" si="9"/>
        <v>0</v>
      </c>
      <c r="N36" s="230">
        <f t="shared" si="9"/>
        <v>0</v>
      </c>
      <c r="O36" s="333">
        <v>330</v>
      </c>
      <c r="P36" s="333">
        <v>12.4</v>
      </c>
      <c r="Q36" s="229">
        <v>1</v>
      </c>
      <c r="R36" s="230">
        <f t="shared" si="10"/>
        <v>0</v>
      </c>
      <c r="S36" s="231"/>
      <c r="T36" s="230">
        <f t="shared" si="11"/>
        <v>0</v>
      </c>
      <c r="U36" s="232">
        <v>1</v>
      </c>
      <c r="V36" s="230">
        <v>0</v>
      </c>
      <c r="W36" s="230"/>
      <c r="X36" s="230">
        <f t="shared" si="12"/>
        <v>0</v>
      </c>
      <c r="Y36" s="230">
        <f t="shared" si="13"/>
        <v>0</v>
      </c>
      <c r="Z36" s="230">
        <f t="shared" si="14"/>
        <v>0</v>
      </c>
      <c r="AA36" s="230">
        <f t="shared" si="14"/>
        <v>0</v>
      </c>
      <c r="AB36" s="230">
        <f t="shared" si="15"/>
        <v>0</v>
      </c>
      <c r="AC36" s="239">
        <f t="shared" si="34"/>
        <v>0</v>
      </c>
      <c r="AD36" s="240">
        <f t="shared" si="34"/>
        <v>0</v>
      </c>
      <c r="AE36" s="144">
        <v>323</v>
      </c>
      <c r="AF36" s="145">
        <v>12.4</v>
      </c>
      <c r="AG36" s="242">
        <v>1</v>
      </c>
      <c r="AH36" s="230">
        <f t="shared" si="16"/>
        <v>0</v>
      </c>
      <c r="AI36" s="230"/>
      <c r="AJ36" s="230">
        <f t="shared" si="17"/>
        <v>0</v>
      </c>
      <c r="AK36" s="313">
        <v>325</v>
      </c>
      <c r="AL36" s="313">
        <v>12.4</v>
      </c>
      <c r="AM36" s="245">
        <v>1</v>
      </c>
      <c r="AN36" s="230">
        <f t="shared" si="18"/>
        <v>0</v>
      </c>
      <c r="AO36" s="230"/>
      <c r="AP36" s="230">
        <f t="shared" si="19"/>
        <v>0</v>
      </c>
      <c r="AQ36" s="230">
        <f t="shared" si="20"/>
        <v>0</v>
      </c>
      <c r="AR36" s="239">
        <f t="shared" si="21"/>
        <v>0</v>
      </c>
      <c r="AS36" s="246">
        <f t="shared" si="21"/>
        <v>0</v>
      </c>
      <c r="AT36" s="230">
        <f t="shared" si="22"/>
        <v>0</v>
      </c>
      <c r="AU36" s="230">
        <f t="shared" si="23"/>
        <v>0</v>
      </c>
      <c r="AV36" s="230">
        <f t="shared" si="4"/>
        <v>0</v>
      </c>
      <c r="AW36" s="230">
        <f t="shared" si="24"/>
        <v>0</v>
      </c>
      <c r="AX36" s="230">
        <f t="shared" si="35"/>
        <v>0</v>
      </c>
      <c r="AY36" s="230">
        <f t="shared" si="35"/>
        <v>0</v>
      </c>
      <c r="AZ36" s="230">
        <f t="shared" si="1"/>
        <v>0</v>
      </c>
      <c r="BA36" s="230">
        <f t="shared" si="25"/>
        <v>0</v>
      </c>
      <c r="BB36" s="349">
        <f t="shared" si="2"/>
        <v>0</v>
      </c>
      <c r="BC36" s="355"/>
      <c r="BD36" s="352"/>
      <c r="BE36" s="356"/>
      <c r="BF36" s="124"/>
    </row>
    <row r="37" spans="1:58" ht="48.75" x14ac:dyDescent="0.25">
      <c r="A37" s="143" t="s">
        <v>197</v>
      </c>
      <c r="B37" s="327">
        <v>321</v>
      </c>
      <c r="C37" s="328">
        <v>12.6</v>
      </c>
      <c r="D37" s="229">
        <v>1</v>
      </c>
      <c r="E37" s="230">
        <f t="shared" si="5"/>
        <v>0</v>
      </c>
      <c r="F37" s="231"/>
      <c r="G37" s="230">
        <f t="shared" si="6"/>
        <v>0</v>
      </c>
      <c r="H37" s="232">
        <v>1</v>
      </c>
      <c r="I37" s="230">
        <v>0</v>
      </c>
      <c r="J37" s="230"/>
      <c r="K37" s="230">
        <f t="shared" si="7"/>
        <v>0</v>
      </c>
      <c r="L37" s="230">
        <f t="shared" si="8"/>
        <v>0</v>
      </c>
      <c r="M37" s="230">
        <f t="shared" si="9"/>
        <v>0</v>
      </c>
      <c r="N37" s="230">
        <f t="shared" si="9"/>
        <v>0</v>
      </c>
      <c r="O37" s="333">
        <v>320</v>
      </c>
      <c r="P37" s="333">
        <v>12.6</v>
      </c>
      <c r="Q37" s="229">
        <v>1</v>
      </c>
      <c r="R37" s="230">
        <f t="shared" si="10"/>
        <v>0</v>
      </c>
      <c r="S37" s="231"/>
      <c r="T37" s="230">
        <f t="shared" si="11"/>
        <v>0</v>
      </c>
      <c r="U37" s="232">
        <v>1</v>
      </c>
      <c r="V37" s="230">
        <v>0</v>
      </c>
      <c r="W37" s="230"/>
      <c r="X37" s="230">
        <f t="shared" si="12"/>
        <v>0</v>
      </c>
      <c r="Y37" s="230">
        <f t="shared" si="13"/>
        <v>0</v>
      </c>
      <c r="Z37" s="230">
        <f t="shared" si="14"/>
        <v>0</v>
      </c>
      <c r="AA37" s="230">
        <f t="shared" si="14"/>
        <v>0</v>
      </c>
      <c r="AB37" s="230">
        <f t="shared" si="15"/>
        <v>0</v>
      </c>
      <c r="AC37" s="239">
        <f t="shared" si="34"/>
        <v>0</v>
      </c>
      <c r="AD37" s="240">
        <f t="shared" si="34"/>
        <v>0</v>
      </c>
      <c r="AE37" s="144">
        <v>315</v>
      </c>
      <c r="AF37" s="145">
        <v>12.6</v>
      </c>
      <c r="AG37" s="242">
        <v>1</v>
      </c>
      <c r="AH37" s="230">
        <f t="shared" si="16"/>
        <v>0</v>
      </c>
      <c r="AI37" s="230"/>
      <c r="AJ37" s="230">
        <f t="shared" si="17"/>
        <v>0</v>
      </c>
      <c r="AK37" s="313">
        <v>313</v>
      </c>
      <c r="AL37" s="313">
        <v>12.6</v>
      </c>
      <c r="AM37" s="229">
        <v>1</v>
      </c>
      <c r="AN37" s="230">
        <f t="shared" si="18"/>
        <v>0</v>
      </c>
      <c r="AO37" s="230"/>
      <c r="AP37" s="230">
        <f t="shared" si="19"/>
        <v>0</v>
      </c>
      <c r="AQ37" s="230">
        <f t="shared" si="20"/>
        <v>0</v>
      </c>
      <c r="AR37" s="239">
        <f t="shared" si="21"/>
        <v>0</v>
      </c>
      <c r="AS37" s="246">
        <f t="shared" si="21"/>
        <v>0</v>
      </c>
      <c r="AT37" s="230">
        <f t="shared" si="22"/>
        <v>0</v>
      </c>
      <c r="AU37" s="230">
        <f t="shared" si="23"/>
        <v>0</v>
      </c>
      <c r="AV37" s="230">
        <f t="shared" si="4"/>
        <v>0</v>
      </c>
      <c r="AW37" s="230">
        <f t="shared" si="24"/>
        <v>0</v>
      </c>
      <c r="AX37" s="230">
        <f t="shared" si="35"/>
        <v>0</v>
      </c>
      <c r="AY37" s="230">
        <f t="shared" si="35"/>
        <v>0</v>
      </c>
      <c r="AZ37" s="230">
        <f t="shared" si="1"/>
        <v>0</v>
      </c>
      <c r="BA37" s="230">
        <f t="shared" si="25"/>
        <v>0</v>
      </c>
      <c r="BB37" s="349">
        <f t="shared" si="2"/>
        <v>0</v>
      </c>
      <c r="BC37" s="355"/>
      <c r="BD37" s="352"/>
      <c r="BE37" s="356"/>
      <c r="BF37" s="124"/>
    </row>
    <row r="38" spans="1:58" x14ac:dyDescent="0.25">
      <c r="A38" s="146" t="s">
        <v>198</v>
      </c>
      <c r="B38" s="327">
        <v>324</v>
      </c>
      <c r="C38" s="328">
        <v>11.4</v>
      </c>
      <c r="D38" s="229">
        <v>1</v>
      </c>
      <c r="E38" s="230">
        <f t="shared" si="5"/>
        <v>0</v>
      </c>
      <c r="F38" s="231"/>
      <c r="G38" s="230">
        <f t="shared" si="6"/>
        <v>0</v>
      </c>
      <c r="H38" s="232">
        <v>1</v>
      </c>
      <c r="I38" s="230">
        <v>0</v>
      </c>
      <c r="J38" s="230"/>
      <c r="K38" s="230">
        <f t="shared" si="7"/>
        <v>0</v>
      </c>
      <c r="L38" s="230">
        <f t="shared" si="8"/>
        <v>0</v>
      </c>
      <c r="M38" s="230">
        <f t="shared" si="9"/>
        <v>0</v>
      </c>
      <c r="N38" s="230">
        <f t="shared" si="9"/>
        <v>0</v>
      </c>
      <c r="O38" s="333">
        <v>323</v>
      </c>
      <c r="P38" s="333">
        <v>11.4</v>
      </c>
      <c r="Q38" s="229">
        <v>1</v>
      </c>
      <c r="R38" s="230">
        <f t="shared" si="10"/>
        <v>0</v>
      </c>
      <c r="S38" s="231"/>
      <c r="T38" s="230">
        <f t="shared" si="11"/>
        <v>0</v>
      </c>
      <c r="U38" s="232">
        <v>1</v>
      </c>
      <c r="V38" s="230">
        <v>0</v>
      </c>
      <c r="W38" s="230"/>
      <c r="X38" s="230">
        <f t="shared" si="12"/>
        <v>0</v>
      </c>
      <c r="Y38" s="230">
        <f t="shared" si="13"/>
        <v>0</v>
      </c>
      <c r="Z38" s="230">
        <f t="shared" si="14"/>
        <v>0</v>
      </c>
      <c r="AA38" s="230">
        <f t="shared" si="14"/>
        <v>0</v>
      </c>
      <c r="AB38" s="230">
        <f t="shared" si="15"/>
        <v>0</v>
      </c>
      <c r="AC38" s="239">
        <f t="shared" si="34"/>
        <v>0</v>
      </c>
      <c r="AD38" s="240">
        <f t="shared" si="34"/>
        <v>0</v>
      </c>
      <c r="AE38" s="144">
        <v>320</v>
      </c>
      <c r="AF38" s="145">
        <v>11.4</v>
      </c>
      <c r="AG38" s="242">
        <v>1</v>
      </c>
      <c r="AH38" s="230">
        <f t="shared" si="16"/>
        <v>0</v>
      </c>
      <c r="AI38" s="230"/>
      <c r="AJ38" s="230">
        <f t="shared" si="17"/>
        <v>0</v>
      </c>
      <c r="AK38" s="313">
        <v>317</v>
      </c>
      <c r="AL38" s="313">
        <v>11.4</v>
      </c>
      <c r="AM38" s="245">
        <v>1</v>
      </c>
      <c r="AN38" s="230">
        <f t="shared" si="18"/>
        <v>0</v>
      </c>
      <c r="AO38" s="230"/>
      <c r="AP38" s="230">
        <f t="shared" si="19"/>
        <v>0</v>
      </c>
      <c r="AQ38" s="230">
        <f t="shared" si="20"/>
        <v>0</v>
      </c>
      <c r="AR38" s="239">
        <f t="shared" si="21"/>
        <v>0</v>
      </c>
      <c r="AS38" s="246">
        <f t="shared" si="21"/>
        <v>0</v>
      </c>
      <c r="AT38" s="230">
        <f t="shared" si="22"/>
        <v>0</v>
      </c>
      <c r="AU38" s="230">
        <f t="shared" si="23"/>
        <v>0</v>
      </c>
      <c r="AV38" s="230">
        <f t="shared" si="4"/>
        <v>0</v>
      </c>
      <c r="AW38" s="230">
        <f t="shared" si="24"/>
        <v>0</v>
      </c>
      <c r="AX38" s="230">
        <f t="shared" si="35"/>
        <v>0</v>
      </c>
      <c r="AY38" s="230">
        <f t="shared" si="35"/>
        <v>0</v>
      </c>
      <c r="AZ38" s="230">
        <f t="shared" si="1"/>
        <v>0</v>
      </c>
      <c r="BA38" s="230">
        <f t="shared" si="25"/>
        <v>0</v>
      </c>
      <c r="BB38" s="349">
        <f t="shared" si="2"/>
        <v>0</v>
      </c>
      <c r="BC38" s="355"/>
      <c r="BD38" s="352"/>
      <c r="BE38" s="356"/>
      <c r="BF38" s="124"/>
    </row>
    <row r="39" spans="1:58" s="151" customFormat="1" ht="26.25" customHeight="1" thickBot="1" x14ac:dyDescent="0.3">
      <c r="A39" s="147" t="s">
        <v>100</v>
      </c>
      <c r="B39" s="329">
        <f>AVERAGE(B10:B38)</f>
        <v>282.88</v>
      </c>
      <c r="C39" s="330">
        <f>AVERAGE(C10:C38)</f>
        <v>10.675999999999998</v>
      </c>
      <c r="D39" s="233"/>
      <c r="E39" s="233">
        <f>SUM(E10:E38)</f>
        <v>0</v>
      </c>
      <c r="F39" s="233">
        <f>SUM(F10:F38)</f>
        <v>0</v>
      </c>
      <c r="G39" s="233">
        <f>SUM(G10:G38)</f>
        <v>0</v>
      </c>
      <c r="H39" s="234"/>
      <c r="I39" s="233">
        <f t="shared" ref="I39:N39" si="38">SUM(I10:I38)</f>
        <v>0</v>
      </c>
      <c r="J39" s="233">
        <f t="shared" si="38"/>
        <v>0</v>
      </c>
      <c r="K39" s="233">
        <f t="shared" si="38"/>
        <v>0</v>
      </c>
      <c r="L39" s="233">
        <f t="shared" si="38"/>
        <v>0</v>
      </c>
      <c r="M39" s="233">
        <f t="shared" si="38"/>
        <v>0</v>
      </c>
      <c r="N39" s="233">
        <f t="shared" si="38"/>
        <v>0</v>
      </c>
      <c r="O39" s="314">
        <f>AVERAGE(O32:O38)</f>
        <v>312.14285714285717</v>
      </c>
      <c r="P39" s="315">
        <f>AVERAGE(P32:P38)</f>
        <v>12.071428571428571</v>
      </c>
      <c r="Q39" s="233"/>
      <c r="R39" s="233">
        <f>SUM(R10:R38)</f>
        <v>0</v>
      </c>
      <c r="S39" s="233">
        <f>SUM(S10:S38)</f>
        <v>0</v>
      </c>
      <c r="T39" s="233">
        <f>SUM(T10:T38)</f>
        <v>0</v>
      </c>
      <c r="U39" s="233"/>
      <c r="V39" s="233">
        <f t="shared" ref="V39:AD39" si="39">SUM(V10:V38)</f>
        <v>0</v>
      </c>
      <c r="W39" s="233">
        <f t="shared" si="39"/>
        <v>0</v>
      </c>
      <c r="X39" s="233">
        <f t="shared" si="39"/>
        <v>0</v>
      </c>
      <c r="Y39" s="233">
        <f t="shared" si="39"/>
        <v>0</v>
      </c>
      <c r="Z39" s="233">
        <f t="shared" si="39"/>
        <v>0</v>
      </c>
      <c r="AA39" s="233">
        <f t="shared" si="39"/>
        <v>0</v>
      </c>
      <c r="AB39" s="233">
        <f t="shared" si="39"/>
        <v>0</v>
      </c>
      <c r="AC39" s="233">
        <f t="shared" si="39"/>
        <v>0</v>
      </c>
      <c r="AD39" s="241">
        <f t="shared" si="39"/>
        <v>0</v>
      </c>
      <c r="AE39" s="149">
        <f>AVERAGE(AE28:AE38)</f>
        <v>318.90909090909093</v>
      </c>
      <c r="AF39" s="148">
        <f>AVERAGE(AF28:AF38)</f>
        <v>11.909090909090908</v>
      </c>
      <c r="AG39" s="233"/>
      <c r="AH39" s="233">
        <f>SUM(AH10:AH38)</f>
        <v>0</v>
      </c>
      <c r="AI39" s="233">
        <f>SUM(AI10:AI38)</f>
        <v>0</v>
      </c>
      <c r="AJ39" s="233">
        <f>SUM(AJ10:AJ38)</f>
        <v>0</v>
      </c>
      <c r="AK39" s="314">
        <f>AVERAGE(AK32:AK38)</f>
        <v>315.28571428571428</v>
      </c>
      <c r="AL39" s="315">
        <f>AVERAGE(AL32:AL38)</f>
        <v>12.685714285714285</v>
      </c>
      <c r="AM39" s="233"/>
      <c r="AN39" s="233">
        <f t="shared" ref="AN39:BB39" si="40">SUM(AN10:AN38)</f>
        <v>0</v>
      </c>
      <c r="AO39" s="233">
        <f t="shared" si="40"/>
        <v>0</v>
      </c>
      <c r="AP39" s="233">
        <f t="shared" si="40"/>
        <v>0</v>
      </c>
      <c r="AQ39" s="233">
        <f t="shared" si="40"/>
        <v>0</v>
      </c>
      <c r="AR39" s="233">
        <f t="shared" si="40"/>
        <v>0</v>
      </c>
      <c r="AS39" s="233">
        <f t="shared" si="40"/>
        <v>0</v>
      </c>
      <c r="AT39" s="233">
        <f t="shared" si="40"/>
        <v>0</v>
      </c>
      <c r="AU39" s="233">
        <f t="shared" si="40"/>
        <v>0</v>
      </c>
      <c r="AV39" s="233">
        <f t="shared" si="40"/>
        <v>0</v>
      </c>
      <c r="AW39" s="233">
        <f t="shared" si="40"/>
        <v>0</v>
      </c>
      <c r="AX39" s="233">
        <f t="shared" si="40"/>
        <v>0</v>
      </c>
      <c r="AY39" s="233">
        <f t="shared" si="40"/>
        <v>0</v>
      </c>
      <c r="AZ39" s="233">
        <f t="shared" si="40"/>
        <v>0</v>
      </c>
      <c r="BA39" s="233">
        <f t="shared" si="40"/>
        <v>0</v>
      </c>
      <c r="BB39" s="350">
        <f t="shared" si="40"/>
        <v>0</v>
      </c>
      <c r="BC39" s="357"/>
      <c r="BD39" s="358"/>
      <c r="BE39" s="359"/>
      <c r="BF39" s="150"/>
    </row>
    <row r="40" spans="1:58" s="156" customFormat="1" x14ac:dyDescent="0.25">
      <c r="A40" s="152"/>
      <c r="B40" s="331"/>
      <c r="C40" s="332"/>
      <c r="D40" s="153"/>
      <c r="E40" s="154"/>
      <c r="F40" s="153"/>
      <c r="G40" s="153"/>
      <c r="H40" s="153"/>
      <c r="I40" s="153"/>
      <c r="J40" s="153"/>
      <c r="K40" s="153"/>
      <c r="L40" s="153"/>
      <c r="M40" s="153"/>
      <c r="N40" s="153"/>
      <c r="O40" s="332"/>
      <c r="P40" s="332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5"/>
      <c r="AF40" s="155"/>
      <c r="AG40" s="155"/>
      <c r="AH40" s="155"/>
      <c r="AI40" s="155"/>
      <c r="AJ40" s="155"/>
      <c r="AK40" s="316"/>
      <c r="AL40" s="316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</row>
    <row r="41" spans="1:58" x14ac:dyDescent="0.25">
      <c r="A41" s="152"/>
      <c r="B41" s="307"/>
      <c r="C41" s="30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307"/>
      <c r="P41" s="30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24"/>
      <c r="AE41" s="124"/>
      <c r="AF41" s="124"/>
      <c r="AG41" s="124"/>
      <c r="AH41" s="124"/>
      <c r="AI41" s="124"/>
      <c r="AJ41" s="124"/>
      <c r="AK41" s="317"/>
      <c r="AL41" s="317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</row>
    <row r="42" spans="1:58" x14ac:dyDescent="0.25">
      <c r="A42" s="152"/>
      <c r="B42" s="307"/>
      <c r="C42" s="30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307"/>
      <c r="P42" s="30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</row>
    <row r="43" spans="1:58" x14ac:dyDescent="0.25">
      <c r="A43" s="157"/>
      <c r="B43" s="307"/>
      <c r="C43" s="30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307"/>
      <c r="P43" s="30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</row>
    <row r="44" spans="1:58" x14ac:dyDescent="0.25">
      <c r="A44" s="158"/>
      <c r="B44" s="307"/>
      <c r="C44" s="30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307"/>
      <c r="P44" s="30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</row>
    <row r="45" spans="1:58" x14ac:dyDescent="0.25">
      <c r="A45" s="152"/>
    </row>
    <row r="46" spans="1:58" x14ac:dyDescent="0.25">
      <c r="A46" s="152"/>
    </row>
    <row r="47" spans="1:58" x14ac:dyDescent="0.25">
      <c r="A47" s="158"/>
    </row>
    <row r="48" spans="1:58" x14ac:dyDescent="0.25">
      <c r="A48" s="159"/>
    </row>
    <row r="49" spans="1:1" x14ac:dyDescent="0.25">
      <c r="A49" s="160"/>
    </row>
    <row r="50" spans="1:1" x14ac:dyDescent="0.25">
      <c r="A50" s="152"/>
    </row>
    <row r="51" spans="1:1" x14ac:dyDescent="0.25">
      <c r="A51" s="158"/>
    </row>
    <row r="52" spans="1:1" x14ac:dyDescent="0.25">
      <c r="A52" s="152"/>
    </row>
    <row r="53" spans="1:1" x14ac:dyDescent="0.25">
      <c r="A53" s="152"/>
    </row>
    <row r="54" spans="1:1" x14ac:dyDescent="0.25">
      <c r="A54" s="152"/>
    </row>
    <row r="55" spans="1:1" x14ac:dyDescent="0.25">
      <c r="A55" s="152"/>
    </row>
    <row r="56" spans="1:1" x14ac:dyDescent="0.25">
      <c r="A56" s="152"/>
    </row>
    <row r="57" spans="1:1" x14ac:dyDescent="0.25">
      <c r="A57" s="155"/>
    </row>
  </sheetData>
  <mergeCells count="58">
    <mergeCell ref="AT7:AT8"/>
    <mergeCell ref="BB7:BB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S7:AS8"/>
    <mergeCell ref="AJ7:AJ8"/>
    <mergeCell ref="AK7:AK8"/>
    <mergeCell ref="AL7:AL8"/>
    <mergeCell ref="AM7:AM8"/>
    <mergeCell ref="AN7:AN8"/>
    <mergeCell ref="AZ6:BB6"/>
    <mergeCell ref="B7:B8"/>
    <mergeCell ref="C7:C8"/>
    <mergeCell ref="D7:G7"/>
    <mergeCell ref="H7:K7"/>
    <mergeCell ref="L7:N7"/>
    <mergeCell ref="O7:O8"/>
    <mergeCell ref="P7:P8"/>
    <mergeCell ref="Q7:T7"/>
    <mergeCell ref="U7:X7"/>
    <mergeCell ref="AD7:AD8"/>
    <mergeCell ref="AE7:AE8"/>
    <mergeCell ref="AF7:AF8"/>
    <mergeCell ref="AG7:AG8"/>
    <mergeCell ref="AH7:AH8"/>
    <mergeCell ref="AU7:AU8"/>
    <mergeCell ref="A5:A8"/>
    <mergeCell ref="B5:AD5"/>
    <mergeCell ref="Y7:AA7"/>
    <mergeCell ref="AB7:AB8"/>
    <mergeCell ref="AC7:AC8"/>
    <mergeCell ref="B6:N6"/>
    <mergeCell ref="O6:AA6"/>
    <mergeCell ref="AB6:AD6"/>
    <mergeCell ref="BC5:BE5"/>
    <mergeCell ref="BC6:BC8"/>
    <mergeCell ref="BD6:BD8"/>
    <mergeCell ref="BE6:BE8"/>
    <mergeCell ref="B1:S1"/>
    <mergeCell ref="AB1:AD1"/>
    <mergeCell ref="E3:S3"/>
    <mergeCell ref="Q4:S4"/>
    <mergeCell ref="AE5:AS5"/>
    <mergeCell ref="AT5:BB5"/>
    <mergeCell ref="AE6:AJ6"/>
    <mergeCell ref="AK6:AP6"/>
    <mergeCell ref="AQ6:AS6"/>
    <mergeCell ref="AT6:AV6"/>
    <mergeCell ref="AW6:AY6"/>
    <mergeCell ref="AI7:AI8"/>
  </mergeCells>
  <pageMargins left="0.11811023622047245" right="0.11811023622047245" top="0.15748031496062992" bottom="0.15748031496062992" header="0.31496062992125984" footer="0.31496062992125984"/>
  <pageSetup paperSize="9" scale="4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16"/>
  <sheetViews>
    <sheetView workbookViewId="0">
      <selection activeCell="A11" sqref="A11"/>
    </sheetView>
  </sheetViews>
  <sheetFormatPr defaultColWidth="9.140625" defaultRowHeight="15.75" x14ac:dyDescent="0.25"/>
  <cols>
    <col min="1" max="1" width="58.7109375" style="26" customWidth="1"/>
    <col min="2" max="5" width="14.28515625" style="1" customWidth="1"/>
    <col min="6" max="6" width="27.140625" style="1" customWidth="1"/>
    <col min="7" max="9" width="14.28515625" style="1" customWidth="1"/>
    <col min="10" max="10" width="18.42578125" style="1" customWidth="1"/>
    <col min="11" max="11" width="19.85546875" style="1" customWidth="1"/>
    <col min="12" max="12" width="13.140625" style="1" customWidth="1"/>
    <col min="13" max="16384" width="9.140625" style="1"/>
  </cols>
  <sheetData>
    <row r="1" spans="1:12" x14ac:dyDescent="0.25">
      <c r="A1" s="532" t="s">
        <v>231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2" x14ac:dyDescent="0.25">
      <c r="A2" s="210" t="s">
        <v>37</v>
      </c>
      <c r="B2" s="533" t="s">
        <v>263</v>
      </c>
      <c r="C2" s="534"/>
      <c r="D2" s="534"/>
    </row>
    <row r="3" spans="1:12" x14ac:dyDescent="0.25">
      <c r="A3" s="431" t="s">
        <v>38</v>
      </c>
      <c r="B3" s="405" t="s">
        <v>211</v>
      </c>
      <c r="C3" s="405" t="s">
        <v>212</v>
      </c>
      <c r="D3" s="405" t="s">
        <v>213</v>
      </c>
      <c r="E3" s="405" t="s">
        <v>214</v>
      </c>
      <c r="F3" s="405" t="s">
        <v>215</v>
      </c>
      <c r="G3" s="405" t="s">
        <v>216</v>
      </c>
      <c r="H3" s="535" t="s">
        <v>217</v>
      </c>
      <c r="I3" s="405" t="s">
        <v>218</v>
      </c>
      <c r="J3" s="531" t="s">
        <v>219</v>
      </c>
      <c r="K3" s="412" t="s">
        <v>261</v>
      </c>
      <c r="L3" s="412" t="s">
        <v>262</v>
      </c>
    </row>
    <row r="4" spans="1:12" ht="95.25" customHeight="1" x14ac:dyDescent="0.25">
      <c r="A4" s="431"/>
      <c r="B4" s="405"/>
      <c r="C4" s="405"/>
      <c r="D4" s="405"/>
      <c r="E4" s="405"/>
      <c r="F4" s="405"/>
      <c r="G4" s="405"/>
      <c r="H4" s="536"/>
      <c r="I4" s="405"/>
      <c r="J4" s="531"/>
      <c r="K4" s="412"/>
      <c r="L4" s="412"/>
    </row>
    <row r="5" spans="1:12" x14ac:dyDescent="0.25">
      <c r="A5" s="191" t="s">
        <v>263</v>
      </c>
      <c r="B5" s="196"/>
      <c r="C5" s="196"/>
      <c r="D5" s="196"/>
      <c r="E5" s="196"/>
      <c r="F5" s="196"/>
      <c r="G5" s="196"/>
      <c r="H5" s="196"/>
      <c r="I5" s="196"/>
      <c r="J5" s="366"/>
      <c r="K5" s="289"/>
      <c r="L5" s="289"/>
    </row>
    <row r="6" spans="1:12" x14ac:dyDescent="0.25">
      <c r="A6" s="192"/>
      <c r="B6" s="197"/>
      <c r="C6" s="197"/>
      <c r="D6" s="197"/>
      <c r="E6" s="197"/>
      <c r="F6" s="197"/>
      <c r="G6" s="197"/>
      <c r="H6" s="197"/>
      <c r="I6" s="197"/>
      <c r="J6" s="197"/>
      <c r="K6" s="289"/>
      <c r="L6" s="289"/>
    </row>
    <row r="7" spans="1:12" x14ac:dyDescent="0.25">
      <c r="A7" s="193" t="s">
        <v>243</v>
      </c>
      <c r="B7" s="195">
        <v>5.7731999999999999E-2</v>
      </c>
      <c r="C7" s="195">
        <v>2.2033000000000001E-2</v>
      </c>
      <c r="D7" s="195">
        <v>0.122408</v>
      </c>
      <c r="E7" s="195">
        <v>3.5369999999999999E-2</v>
      </c>
      <c r="F7" s="195">
        <v>2.7102999999999999E-2</v>
      </c>
      <c r="G7" s="195">
        <v>2.0860000000000002E-3</v>
      </c>
      <c r="H7" s="195"/>
      <c r="I7" s="195"/>
      <c r="J7" s="367"/>
      <c r="K7" s="289">
        <v>1.297E-3</v>
      </c>
      <c r="L7" s="289">
        <v>3.6219999999999998E-3</v>
      </c>
    </row>
    <row r="8" spans="1:12" x14ac:dyDescent="0.25">
      <c r="A8" s="193" t="s">
        <v>220</v>
      </c>
      <c r="B8" s="196" t="e">
        <f>B5/A5</f>
        <v>#VALUE!</v>
      </c>
      <c r="C8" s="199" t="e">
        <f>C5/A5</f>
        <v>#VALUE!</v>
      </c>
      <c r="D8" s="199" t="e">
        <f>D5/A5</f>
        <v>#VALUE!</v>
      </c>
      <c r="E8" s="199" t="e">
        <f>E5/A5</f>
        <v>#VALUE!</v>
      </c>
      <c r="F8" s="199" t="e">
        <f>F5/A5</f>
        <v>#VALUE!</v>
      </c>
      <c r="G8" s="195"/>
      <c r="H8" s="195"/>
      <c r="I8" s="195"/>
      <c r="J8" s="368" t="e">
        <f>J5/A5</f>
        <v>#VALUE!</v>
      </c>
      <c r="K8" s="289"/>
      <c r="L8" s="289"/>
    </row>
    <row r="9" spans="1:12" x14ac:dyDescent="0.25">
      <c r="A9" s="64" t="s">
        <v>221</v>
      </c>
      <c r="B9" s="195" t="e">
        <f>B7-B8</f>
        <v>#VALUE!</v>
      </c>
      <c r="C9" s="195" t="e">
        <f>C7-C8</f>
        <v>#VALUE!</v>
      </c>
      <c r="D9" s="195" t="e">
        <f>D7-D8</f>
        <v>#VALUE!</v>
      </c>
      <c r="E9" s="195" t="e">
        <f>E7-E8</f>
        <v>#VALUE!</v>
      </c>
      <c r="F9" s="195" t="e">
        <f>F7-F8</f>
        <v>#VALUE!</v>
      </c>
      <c r="G9" s="195"/>
      <c r="H9" s="195"/>
      <c r="I9" s="195"/>
      <c r="J9" s="195" t="e">
        <f>J7-J8</f>
        <v>#VALUE!</v>
      </c>
    </row>
    <row r="10" spans="1:12" x14ac:dyDescent="0.25">
      <c r="B10" s="200"/>
      <c r="C10" s="200"/>
      <c r="D10" s="200"/>
      <c r="E10" s="200"/>
      <c r="F10" s="200"/>
      <c r="G10" s="198"/>
      <c r="H10" s="198"/>
      <c r="I10" s="198"/>
      <c r="J10" s="200"/>
    </row>
    <row r="11" spans="1:12" x14ac:dyDescent="0.25">
      <c r="B11" s="6" t="e">
        <f>B5=B12</f>
        <v>#VALUE!</v>
      </c>
      <c r="C11" s="6" t="e">
        <f>C5=C12</f>
        <v>#VALUE!</v>
      </c>
      <c r="D11" s="6" t="e">
        <f>D5=D12</f>
        <v>#VALUE!</v>
      </c>
      <c r="E11" s="6" t="e">
        <f>E5=E12</f>
        <v>#VALUE!</v>
      </c>
      <c r="F11" s="6" t="e">
        <f>F5=F12</f>
        <v>#VALUE!</v>
      </c>
      <c r="G11" s="178"/>
      <c r="H11" s="178"/>
      <c r="I11" s="178"/>
      <c r="J11" s="6" t="e">
        <f>J5=J12</f>
        <v>#VALUE!</v>
      </c>
    </row>
    <row r="12" spans="1:12" s="7" customFormat="1" x14ac:dyDescent="0.25">
      <c r="A12" s="33" t="s">
        <v>9</v>
      </c>
      <c r="B12" s="201" t="e">
        <f>SUM(A5*B7,0)</f>
        <v>#VALUE!</v>
      </c>
      <c r="C12" s="202" t="e">
        <f>SUM(A5*C7,0)</f>
        <v>#VALUE!</v>
      </c>
      <c r="D12" s="201" t="e">
        <f>SUM(A5*D7,0)</f>
        <v>#VALUE!</v>
      </c>
      <c r="E12" s="201" t="e">
        <f>SUM(A5*E7,0)</f>
        <v>#VALUE!</v>
      </c>
      <c r="F12" s="201" t="e">
        <f>SUM(A5*F7,0)</f>
        <v>#VALUE!</v>
      </c>
      <c r="G12" s="194"/>
      <c r="H12" s="194"/>
      <c r="I12" s="194"/>
      <c r="J12" s="201" t="e">
        <f>SUM(A5*J7,0)</f>
        <v>#VALUE!</v>
      </c>
    </row>
    <row r="14" spans="1:12" ht="47.25" x14ac:dyDescent="0.25">
      <c r="A14" s="203" t="s">
        <v>222</v>
      </c>
      <c r="B14" s="204"/>
    </row>
    <row r="15" spans="1:12" x14ac:dyDescent="0.25">
      <c r="E15" s="10"/>
    </row>
    <row r="16" spans="1:12" ht="31.5" x14ac:dyDescent="0.25">
      <c r="A16" s="205" t="s">
        <v>223</v>
      </c>
    </row>
  </sheetData>
  <mergeCells count="14">
    <mergeCell ref="K3:K4"/>
    <mergeCell ref="L3:L4"/>
    <mergeCell ref="I3:I4"/>
    <mergeCell ref="J3:J4"/>
    <mergeCell ref="A1:J1"/>
    <mergeCell ref="B2:D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6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H16" sqref="H16"/>
    </sheetView>
  </sheetViews>
  <sheetFormatPr defaultRowHeight="15" x14ac:dyDescent="0.25"/>
  <cols>
    <col min="1" max="1" width="32.7109375" customWidth="1"/>
    <col min="2" max="2" width="25.140625" style="260" customWidth="1"/>
    <col min="3" max="3" width="16.28515625" style="260" customWidth="1"/>
    <col min="4" max="4" width="18.5703125" style="260" customWidth="1"/>
    <col min="5" max="5" width="8.7109375" style="123" customWidth="1"/>
    <col min="6" max="6" width="9.7109375" style="123" customWidth="1"/>
    <col min="7" max="7" width="9.85546875" customWidth="1"/>
    <col min="8" max="8" width="10" customWidth="1"/>
    <col min="9" max="9" width="10.140625" style="123" customWidth="1"/>
    <col min="10" max="10" width="10.140625" customWidth="1"/>
    <col min="11" max="11" width="11" customWidth="1"/>
    <col min="12" max="12" width="10.5703125" customWidth="1"/>
    <col min="13" max="13" width="10" customWidth="1"/>
    <col min="14" max="14" width="11.42578125" style="123" customWidth="1"/>
    <col min="15" max="15" width="11.7109375" style="123" customWidth="1"/>
    <col min="16" max="16" width="12" style="123" customWidth="1"/>
    <col min="17" max="17" width="15.7109375" style="123" customWidth="1"/>
  </cols>
  <sheetData>
    <row r="1" spans="1:17" ht="84.75" customHeight="1" x14ac:dyDescent="0.25">
      <c r="A1" s="537" t="s">
        <v>230</v>
      </c>
      <c r="B1" s="537"/>
      <c r="C1" s="537"/>
      <c r="D1" s="537"/>
      <c r="E1" s="248"/>
      <c r="F1" s="248"/>
    </row>
    <row r="2" spans="1:17" ht="17.25" x14ac:dyDescent="0.25">
      <c r="A2" s="249"/>
      <c r="B2" s="250"/>
      <c r="C2" s="250"/>
      <c r="D2" s="250"/>
      <c r="E2" s="251"/>
      <c r="F2" s="251"/>
    </row>
    <row r="3" spans="1:17" ht="17.25" x14ac:dyDescent="0.25">
      <c r="A3" s="252"/>
      <c r="B3" s="253"/>
      <c r="C3" s="253"/>
      <c r="D3" s="253"/>
      <c r="E3" s="254"/>
    </row>
    <row r="4" spans="1:17" ht="18.75" x14ac:dyDescent="0.3">
      <c r="A4" s="262" t="s">
        <v>37</v>
      </c>
      <c r="B4" s="538" t="s">
        <v>263</v>
      </c>
      <c r="C4" s="538"/>
      <c r="D4" s="538"/>
      <c r="E4" s="255"/>
      <c r="F4" s="255"/>
    </row>
    <row r="5" spans="1:17" ht="57" customHeight="1" x14ac:dyDescent="0.25">
      <c r="A5" s="263" t="s">
        <v>224</v>
      </c>
      <c r="B5" s="257" t="s">
        <v>228</v>
      </c>
      <c r="C5" s="264" t="s">
        <v>225</v>
      </c>
      <c r="D5" s="264" t="s">
        <v>227</v>
      </c>
    </row>
    <row r="6" spans="1:17" s="260" customFormat="1" x14ac:dyDescent="0.25">
      <c r="A6" s="258">
        <v>1</v>
      </c>
      <c r="B6" s="257">
        <v>2</v>
      </c>
      <c r="C6" s="258" t="s">
        <v>226</v>
      </c>
      <c r="D6" s="258">
        <v>4</v>
      </c>
      <c r="E6" s="259"/>
      <c r="F6" s="259"/>
      <c r="I6" s="259"/>
      <c r="N6" s="259"/>
      <c r="O6" s="259"/>
      <c r="P6" s="259"/>
      <c r="Q6" s="259"/>
    </row>
    <row r="7" spans="1:17" x14ac:dyDescent="0.25">
      <c r="A7" s="370" t="s">
        <v>263</v>
      </c>
      <c r="B7" s="261">
        <v>0.28999999999999998</v>
      </c>
      <c r="C7" s="258" t="e">
        <f>ROUND(A7*B7,0)</f>
        <v>#VALUE!</v>
      </c>
      <c r="D7" s="258"/>
    </row>
    <row r="8" spans="1:17" x14ac:dyDescent="0.25">
      <c r="A8" s="256"/>
      <c r="B8" s="253"/>
      <c r="C8" s="253"/>
      <c r="D8" s="253"/>
    </row>
    <row r="9" spans="1:17" ht="18.75" x14ac:dyDescent="0.3">
      <c r="A9" s="256" t="s">
        <v>236</v>
      </c>
      <c r="B9" s="253"/>
      <c r="C9" s="253"/>
      <c r="D9" s="253"/>
    </row>
    <row r="10" spans="1:17" x14ac:dyDescent="0.25">
      <c r="A10" s="256"/>
      <c r="B10" s="253"/>
      <c r="C10" s="253"/>
      <c r="D10" s="253"/>
    </row>
  </sheetData>
  <mergeCells count="2">
    <mergeCell ref="A1:D1"/>
    <mergeCell ref="B4:D4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39"/>
  <sheetViews>
    <sheetView workbookViewId="0">
      <selection activeCell="B4" sqref="B4"/>
    </sheetView>
  </sheetViews>
  <sheetFormatPr defaultColWidth="9.140625" defaultRowHeight="15.75" x14ac:dyDescent="0.25"/>
  <cols>
    <col min="1" max="1" width="45.7109375" style="26" customWidth="1"/>
    <col min="2" max="2" width="23.28515625" style="26" customWidth="1"/>
    <col min="3" max="3" width="16" style="21" customWidth="1"/>
    <col min="4" max="16384" width="9.140625" style="21"/>
  </cols>
  <sheetData>
    <row r="1" spans="1:3" ht="77.25" customHeight="1" x14ac:dyDescent="0.25">
      <c r="A1" s="402" t="s">
        <v>235</v>
      </c>
      <c r="B1" s="402"/>
      <c r="C1" s="402"/>
    </row>
    <row r="2" spans="1:3" ht="77.25" customHeight="1" x14ac:dyDescent="0.25">
      <c r="A2" s="270"/>
      <c r="B2" s="285"/>
      <c r="C2" s="270"/>
    </row>
    <row r="3" spans="1:3" ht="18.75" x14ac:dyDescent="0.3">
      <c r="A3" s="211" t="s">
        <v>37</v>
      </c>
      <c r="B3" s="211" t="s">
        <v>263</v>
      </c>
      <c r="C3" s="272"/>
    </row>
    <row r="4" spans="1:3" ht="18.75" x14ac:dyDescent="0.3">
      <c r="A4" s="74"/>
      <c r="B4" s="335"/>
    </row>
    <row r="5" spans="1:3" s="62" customFormat="1" ht="39" customHeight="1" x14ac:dyDescent="0.25">
      <c r="A5" s="405" t="s">
        <v>37</v>
      </c>
      <c r="B5" s="535" t="s">
        <v>257</v>
      </c>
      <c r="C5" s="393" t="s">
        <v>247</v>
      </c>
    </row>
    <row r="6" spans="1:3" ht="18.75" customHeight="1" x14ac:dyDescent="0.25">
      <c r="A6" s="405"/>
      <c r="B6" s="539"/>
      <c r="C6" s="421"/>
    </row>
    <row r="7" spans="1:3" ht="31.5" customHeight="1" x14ac:dyDescent="0.25">
      <c r="A7" s="405"/>
      <c r="B7" s="539"/>
      <c r="C7" s="421"/>
    </row>
    <row r="8" spans="1:3" ht="130.5" customHeight="1" x14ac:dyDescent="0.25">
      <c r="A8" s="405"/>
      <c r="B8" s="536"/>
      <c r="C8" s="394"/>
    </row>
    <row r="9" spans="1:3" x14ac:dyDescent="0.25">
      <c r="A9" s="193" t="s">
        <v>252</v>
      </c>
      <c r="B9" s="336"/>
      <c r="C9" s="280"/>
    </row>
    <row r="10" spans="1:3" x14ac:dyDescent="0.25">
      <c r="A10" s="193" t="s">
        <v>253</v>
      </c>
      <c r="B10" s="336"/>
      <c r="C10" s="280"/>
    </row>
    <row r="11" spans="1:3" s="1" customFormat="1" ht="20.100000000000001" customHeight="1" x14ac:dyDescent="0.25">
      <c r="A11" s="54" t="s">
        <v>254</v>
      </c>
      <c r="B11" s="54"/>
      <c r="C11" s="59"/>
    </row>
    <row r="12" spans="1:3" s="1" customFormat="1" ht="20.100000000000001" customHeight="1" x14ac:dyDescent="0.25">
      <c r="A12" s="54" t="s">
        <v>255</v>
      </c>
      <c r="B12" s="54">
        <v>911084</v>
      </c>
      <c r="C12" s="59">
        <f>SUM(C9:C11)</f>
        <v>0</v>
      </c>
    </row>
    <row r="13" spans="1:3" s="1" customFormat="1" ht="15" customHeight="1" x14ac:dyDescent="0.25">
      <c r="A13" s="271"/>
      <c r="B13" s="283"/>
    </row>
    <row r="14" spans="1:3" x14ac:dyDescent="0.25">
      <c r="A14" s="63" t="s">
        <v>243</v>
      </c>
      <c r="B14" s="63"/>
      <c r="C14" s="46">
        <v>3.33105E-2</v>
      </c>
    </row>
    <row r="15" spans="1:3" x14ac:dyDescent="0.25">
      <c r="C15" s="39"/>
    </row>
    <row r="16" spans="1:3" ht="24.95" customHeight="1" x14ac:dyDescent="0.25">
      <c r="C16" s="59" t="b">
        <f>C12=C17</f>
        <v>0</v>
      </c>
    </row>
    <row r="17" spans="1:3" s="32" customFormat="1" ht="24.95" customHeight="1" x14ac:dyDescent="0.25">
      <c r="A17" s="33" t="s">
        <v>9</v>
      </c>
      <c r="B17" s="33"/>
      <c r="C17" s="34">
        <f>ROUND(B12*C14,0)</f>
        <v>30349</v>
      </c>
    </row>
    <row r="18" spans="1:3" ht="24.95" customHeight="1" x14ac:dyDescent="0.25"/>
    <row r="24" spans="1:3" ht="15" customHeight="1" x14ac:dyDescent="0.25"/>
    <row r="25" spans="1:3" ht="20.100000000000001" customHeight="1" x14ac:dyDescent="0.25"/>
    <row r="26" spans="1:3" ht="20.100000000000001" customHeight="1" x14ac:dyDescent="0.25"/>
    <row r="27" spans="1:3" ht="20.100000000000001" customHeight="1" x14ac:dyDescent="0.25"/>
    <row r="28" spans="1:3" ht="20.100000000000001" customHeight="1" x14ac:dyDescent="0.25"/>
    <row r="29" spans="1:3" ht="20.100000000000001" customHeight="1" x14ac:dyDescent="0.25"/>
    <row r="30" spans="1:3" ht="20.100000000000001" customHeight="1" x14ac:dyDescent="0.25"/>
    <row r="31" spans="1:3" ht="20.100000000000001" customHeight="1" x14ac:dyDescent="0.25"/>
    <row r="32" spans="1:3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</sheetData>
  <mergeCells count="4">
    <mergeCell ref="A1:C1"/>
    <mergeCell ref="A5:A8"/>
    <mergeCell ref="C5:C8"/>
    <mergeCell ref="B5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АПП</vt:lpstr>
      <vt:lpstr>ДН</vt:lpstr>
      <vt:lpstr>ШХНИЗ</vt:lpstr>
      <vt:lpstr>МР в АПП</vt:lpstr>
      <vt:lpstr>КС</vt:lpstr>
      <vt:lpstr>ДС</vt:lpstr>
      <vt:lpstr>ДЛИ</vt:lpstr>
      <vt:lpstr>СМП</vt:lpstr>
      <vt:lpstr>ЦЗ</vt:lpstr>
      <vt:lpstr>АПП!Заголовки_для_печати</vt:lpstr>
      <vt:lpstr>ДС!Заголовки_для_печати</vt:lpstr>
      <vt:lpstr>АПП!Область_печати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2025-10-01T10:21:39Z</dcterms:modified>
</cp:coreProperties>
</file>