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BackUP\User Docs\ОМЭАиМ\Госзадание\2025\Оценка\"/>
    </mc:Choice>
  </mc:AlternateContent>
  <bookViews>
    <workbookView xWindow="0" yWindow="0" windowWidth="28800" windowHeight="12135"/>
  </bookViews>
  <sheets>
    <sheet name="оценка" sheetId="4" r:id="rId1"/>
  </sheets>
  <definedNames>
    <definedName name="_xlnm._FilterDatabase" localSheetId="0" hidden="1">оценка!$D$1:$D$786</definedName>
    <definedName name="_xlnm.Print_Titles" localSheetId="0">оценка!$2:$2</definedName>
    <definedName name="_xlnm.Print_Area" localSheetId="0">оценка!$A$1:$X$777</definedName>
  </definedNames>
  <calcPr calcId="152511" iterateDelta="1E-4"/>
</workbook>
</file>

<file path=xl/calcChain.xml><?xml version="1.0" encoding="utf-8"?>
<calcChain xmlns="http://schemas.openxmlformats.org/spreadsheetml/2006/main">
  <c r="Q470" i="4" l="1"/>
  <c r="Q468" i="4"/>
  <c r="T768" i="4" l="1"/>
  <c r="Q629" i="4" l="1"/>
  <c r="R682" i="4"/>
  <c r="R680" i="4"/>
  <c r="R678" i="4"/>
  <c r="R421" i="4"/>
  <c r="R423" i="4"/>
  <c r="R419" i="4"/>
  <c r="S421" i="4"/>
  <c r="S423" i="4"/>
  <c r="S419" i="4"/>
  <c r="T421" i="4"/>
  <c r="U421" i="4"/>
  <c r="Q392" i="4"/>
  <c r="Q372" i="4"/>
  <c r="R357" i="4"/>
  <c r="R355" i="4"/>
  <c r="S357" i="4"/>
  <c r="S355" i="4"/>
  <c r="T357" i="4"/>
  <c r="U357" i="4"/>
  <c r="R79" i="4"/>
  <c r="S79" i="4"/>
  <c r="T33" i="4"/>
  <c r="T423" i="4" l="1"/>
  <c r="U423" i="4" s="1"/>
  <c r="R18" i="4"/>
  <c r="S682" i="4"/>
  <c r="S680" i="4"/>
  <c r="S678" i="4"/>
  <c r="R628" i="4"/>
  <c r="R630" i="4"/>
  <c r="S628" i="4"/>
  <c r="T628" i="4" s="1"/>
  <c r="U628" i="4" s="1"/>
  <c r="S630" i="4"/>
  <c r="T630" i="4"/>
  <c r="R535" i="4"/>
  <c r="R519" i="4"/>
  <c r="R522" i="4"/>
  <c r="R525" i="4"/>
  <c r="R528" i="4"/>
  <c r="R516" i="4"/>
  <c r="S528" i="4"/>
  <c r="S525" i="4"/>
  <c r="S522" i="4"/>
  <c r="S519" i="4"/>
  <c r="S516" i="4"/>
  <c r="T519" i="4"/>
  <c r="T522" i="4"/>
  <c r="T525" i="4"/>
  <c r="T528" i="4"/>
  <c r="U519" i="4"/>
  <c r="U522" i="4"/>
  <c r="U525" i="4"/>
  <c r="U528" i="4"/>
  <c r="T485" i="4"/>
  <c r="T487" i="4"/>
  <c r="U487" i="4" s="1"/>
  <c r="T489" i="4"/>
  <c r="U485" i="4"/>
  <c r="U489" i="4"/>
  <c r="U481" i="4"/>
  <c r="X477" i="4" l="1"/>
  <c r="X299" i="4"/>
  <c r="X325" i="4"/>
  <c r="W431" i="4"/>
  <c r="T770" i="4" l="1"/>
  <c r="W768" i="4" l="1"/>
  <c r="U768" i="4"/>
  <c r="U770" i="4"/>
  <c r="U772" i="4"/>
  <c r="T772" i="4" l="1"/>
  <c r="P771" i="4"/>
  <c r="X772" i="4"/>
  <c r="P770" i="4"/>
  <c r="P768" i="4"/>
  <c r="R768" i="4" s="1"/>
  <c r="R770" i="4"/>
  <c r="Q771" i="4"/>
  <c r="S770" i="4" s="1"/>
  <c r="Q769" i="4"/>
  <c r="S768" i="4" s="1"/>
  <c r="J771" i="4"/>
  <c r="J769" i="4"/>
  <c r="J770" i="4"/>
  <c r="J768" i="4"/>
  <c r="H772" i="4"/>
  <c r="H768" i="4"/>
  <c r="H769" i="4" s="1"/>
  <c r="H770" i="4"/>
  <c r="H771" i="4" s="1"/>
  <c r="J772" i="4"/>
  <c r="D772" i="4"/>
  <c r="F772" i="4"/>
  <c r="F771" i="4"/>
  <c r="F770" i="4"/>
  <c r="H766" i="4"/>
  <c r="J766" i="4"/>
  <c r="D768" i="4"/>
  <c r="D769" i="4" s="1"/>
  <c r="D770" i="4" s="1"/>
  <c r="D771" i="4" s="1"/>
  <c r="F768" i="4"/>
  <c r="F769" i="4" s="1"/>
  <c r="F766" i="4"/>
  <c r="D766" i="4"/>
  <c r="B768" i="4"/>
  <c r="B769" i="4" s="1"/>
  <c r="B770" i="4" s="1"/>
  <c r="B771" i="4" s="1"/>
  <c r="B772" i="4" s="1"/>
  <c r="B766" i="4"/>
  <c r="Q631" i="4"/>
  <c r="P630" i="4"/>
  <c r="X768" i="4" l="1"/>
  <c r="B773" i="4"/>
  <c r="X770" i="4" l="1"/>
  <c r="Q633" i="4"/>
  <c r="Q634" i="4"/>
  <c r="Q632" i="4"/>
  <c r="S632" i="4" l="1"/>
  <c r="Q664" i="4"/>
  <c r="J411" i="4" l="1"/>
  <c r="J412" i="4" s="1"/>
  <c r="J413" i="4"/>
  <c r="J414" i="4" s="1"/>
  <c r="J409" i="4"/>
  <c r="J410" i="4" s="1"/>
  <c r="H411" i="4"/>
  <c r="H412" i="4"/>
  <c r="H413" i="4"/>
  <c r="H409" i="4"/>
  <c r="H410" i="4" s="1"/>
  <c r="F409" i="4"/>
  <c r="F410" i="4" s="1"/>
  <c r="F411" i="4"/>
  <c r="F412" i="4"/>
  <c r="F413" i="4"/>
  <c r="D413" i="4"/>
  <c r="D411" i="4"/>
  <c r="D412" i="4" s="1"/>
  <c r="D409" i="4"/>
  <c r="D410" i="4" s="1"/>
  <c r="B409" i="4"/>
  <c r="P428" i="4" l="1"/>
  <c r="P426" i="4"/>
  <c r="P412" i="4"/>
  <c r="P761" i="4"/>
  <c r="Q655" i="4"/>
  <c r="P695" i="4"/>
  <c r="P693" i="4"/>
  <c r="P691" i="4"/>
  <c r="Q705" i="4"/>
  <c r="P767" i="4"/>
  <c r="Q93" i="4"/>
  <c r="P474" i="4" l="1"/>
  <c r="P472" i="4"/>
  <c r="P482" i="4" l="1"/>
  <c r="Q259" i="4"/>
  <c r="Q257" i="4"/>
  <c r="Q255" i="4"/>
  <c r="Q252" i="4"/>
  <c r="P247" i="4"/>
  <c r="Q125" i="4" l="1"/>
  <c r="Q123" i="4"/>
  <c r="Q121" i="4"/>
  <c r="Q153" i="4" l="1"/>
  <c r="Q150" i="4"/>
  <c r="Q245" i="4"/>
  <c r="Q219" i="4"/>
  <c r="S244" i="4"/>
  <c r="Q233" i="4"/>
  <c r="Q231" i="4"/>
  <c r="Q229" i="4"/>
  <c r="Q226" i="4"/>
  <c r="Q177" i="4" l="1"/>
  <c r="Q174" i="4"/>
  <c r="Q44" i="4"/>
  <c r="Q42" i="4"/>
  <c r="Q39" i="4"/>
  <c r="Q761" i="4" l="1"/>
  <c r="H758" i="4"/>
  <c r="J754" i="4"/>
  <c r="H754" i="4"/>
  <c r="F754" i="4"/>
  <c r="B754" i="4"/>
  <c r="D754" i="4"/>
  <c r="Q691" i="4"/>
  <c r="S690" i="4" s="1"/>
  <c r="Q689" i="4"/>
  <c r="S688" i="4" s="1"/>
  <c r="Q666" i="4"/>
  <c r="Q627" i="4"/>
  <c r="S626" i="4" s="1"/>
  <c r="P356" i="4" l="1"/>
  <c r="P205" i="4"/>
  <c r="J349" i="4"/>
  <c r="J341" i="4"/>
  <c r="J342" i="4" s="1"/>
  <c r="J343" i="4"/>
  <c r="J344" i="4" s="1"/>
  <c r="J345" i="4"/>
  <c r="J346" i="4" s="1"/>
  <c r="J347" i="4"/>
  <c r="J348" i="4" s="1"/>
  <c r="H349" i="4"/>
  <c r="H343" i="4"/>
  <c r="H344" i="4" s="1"/>
  <c r="H345" i="4"/>
  <c r="H346" i="4" s="1"/>
  <c r="H347" i="4"/>
  <c r="H348" i="4" s="1"/>
  <c r="H341" i="4"/>
  <c r="H342" i="4" s="1"/>
  <c r="F349" i="4"/>
  <c r="F341" i="4"/>
  <c r="F342" i="4" s="1"/>
  <c r="F343" i="4"/>
  <c r="F344" i="4" s="1"/>
  <c r="F345" i="4"/>
  <c r="F346" i="4" s="1"/>
  <c r="F347" i="4"/>
  <c r="F348" i="4" s="1"/>
  <c r="D349" i="4"/>
  <c r="Q342" i="4"/>
  <c r="S341" i="4" s="1"/>
  <c r="P341" i="4"/>
  <c r="R341" i="4" s="1"/>
  <c r="Q344" i="4"/>
  <c r="S343" i="4" s="1"/>
  <c r="P343" i="4"/>
  <c r="R343" i="4" s="1"/>
  <c r="P345" i="4"/>
  <c r="R345" i="4" s="1"/>
  <c r="Q346" i="4"/>
  <c r="S345" i="4" s="1"/>
  <c r="J339" i="4"/>
  <c r="J340" i="4" s="1"/>
  <c r="J331" i="4"/>
  <c r="J332" i="4" s="1"/>
  <c r="J333" i="4"/>
  <c r="J334" i="4" s="1"/>
  <c r="J335" i="4" s="1"/>
  <c r="J336" i="4"/>
  <c r="J337" i="4" s="1"/>
  <c r="J338" i="4" s="1"/>
  <c r="H279" i="4"/>
  <c r="F277" i="4"/>
  <c r="F278" i="4" s="1"/>
  <c r="F279" i="4"/>
  <c r="T341" i="4" l="1"/>
  <c r="U341" i="4" s="1"/>
  <c r="T343" i="4"/>
  <c r="U343" i="4" s="1"/>
  <c r="Q326" i="4"/>
  <c r="D597" i="4"/>
  <c r="D598" i="4" s="1"/>
  <c r="F597" i="4"/>
  <c r="F598" i="4" s="1"/>
  <c r="H597" i="4"/>
  <c r="J597" i="4"/>
  <c r="H598" i="4"/>
  <c r="J598" i="4"/>
  <c r="J583" i="4"/>
  <c r="J584" i="4" s="1"/>
  <c r="J585" i="4"/>
  <c r="H583" i="4"/>
  <c r="H584" i="4" s="1"/>
  <c r="H585" i="4"/>
  <c r="F583" i="4"/>
  <c r="F584" i="4" s="1"/>
  <c r="F585" i="4"/>
  <c r="Q584" i="4"/>
  <c r="S583" i="4" s="1"/>
  <c r="P583" i="4"/>
  <c r="R583" i="4" s="1"/>
  <c r="T583" i="4" l="1"/>
  <c r="U583" i="4" s="1"/>
  <c r="J405" i="4"/>
  <c r="J406" i="4" s="1"/>
  <c r="J407" i="4"/>
  <c r="H405" i="4"/>
  <c r="H406" i="4" s="1"/>
  <c r="H407" i="4"/>
  <c r="H408" i="4" s="1"/>
  <c r="F403" i="4"/>
  <c r="F404" i="4" s="1"/>
  <c r="F405" i="4"/>
  <c r="F406" i="4" s="1"/>
  <c r="F407" i="4"/>
  <c r="F408" i="4" s="1"/>
  <c r="Q406" i="4"/>
  <c r="Q405" i="4"/>
  <c r="P405" i="4"/>
  <c r="R405" i="4" s="1"/>
  <c r="S405" i="4" l="1"/>
  <c r="T405" i="4" s="1"/>
  <c r="U405" i="4" s="1"/>
  <c r="Q773" i="4"/>
  <c r="S772" i="4" s="1"/>
  <c r="P772" i="4"/>
  <c r="R772" i="4" s="1"/>
  <c r="J773" i="4"/>
  <c r="H773" i="4"/>
  <c r="F773" i="4"/>
  <c r="D773" i="4"/>
  <c r="D767" i="4"/>
  <c r="B767" i="4" l="1"/>
  <c r="J767" i="4"/>
  <c r="P766" i="4"/>
  <c r="R766" i="4" s="1"/>
  <c r="F767" i="4"/>
  <c r="H767" i="4"/>
  <c r="Q767" i="4"/>
  <c r="S766" i="4" s="1"/>
  <c r="Q642" i="4"/>
  <c r="S641" i="4" s="1"/>
  <c r="P641" i="4"/>
  <c r="R641" i="4" s="1"/>
  <c r="J643" i="4"/>
  <c r="J641" i="4"/>
  <c r="J642" i="4" s="1"/>
  <c r="H643" i="4"/>
  <c r="H641" i="4"/>
  <c r="H642" i="4" s="1"/>
  <c r="D643" i="4"/>
  <c r="F643" i="4"/>
  <c r="F641" i="4"/>
  <c r="F642" i="4" s="1"/>
  <c r="D641" i="4"/>
  <c r="D642" i="4" s="1"/>
  <c r="Q636" i="4"/>
  <c r="S635" i="4" s="1"/>
  <c r="P635" i="4"/>
  <c r="R635" i="4" s="1"/>
  <c r="J560" i="4"/>
  <c r="J561" i="4" s="1"/>
  <c r="J635" i="4"/>
  <c r="J636" i="4" s="1"/>
  <c r="J637" i="4"/>
  <c r="J764" i="4"/>
  <c r="J765" i="4" s="1"/>
  <c r="J760" i="4"/>
  <c r="J761" i="4" s="1"/>
  <c r="J756" i="4"/>
  <c r="J757" i="4" s="1"/>
  <c r="J762" i="4"/>
  <c r="J763" i="4" s="1"/>
  <c r="J758" i="4"/>
  <c r="J759" i="4" s="1"/>
  <c r="H762" i="4"/>
  <c r="H763" i="4" s="1"/>
  <c r="H764" i="4"/>
  <c r="H765" i="4" s="1"/>
  <c r="D762" i="4"/>
  <c r="D763" i="4" s="1"/>
  <c r="D764" i="4"/>
  <c r="D765" i="4" s="1"/>
  <c r="B762" i="4"/>
  <c r="B763" i="4" s="1"/>
  <c r="P160" i="4"/>
  <c r="R160" i="4" s="1"/>
  <c r="Q161" i="4"/>
  <c r="S160" i="4" s="1"/>
  <c r="J160" i="4"/>
  <c r="J161" i="4" s="1"/>
  <c r="H160" i="4"/>
  <c r="H161" i="4" s="1"/>
  <c r="F160" i="4"/>
  <c r="F161" i="4" s="1"/>
  <c r="D160" i="4"/>
  <c r="D161" i="4" s="1"/>
  <c r="D162" i="4" s="1"/>
  <c r="D163" i="4" s="1"/>
  <c r="P473" i="4"/>
  <c r="R473" i="4" s="1"/>
  <c r="Q474" i="4"/>
  <c r="S473" i="4" s="1"/>
  <c r="J475" i="4"/>
  <c r="J473" i="4"/>
  <c r="J474" i="4" s="1"/>
  <c r="H475" i="4"/>
  <c r="H473" i="4"/>
  <c r="H474" i="4" s="1"/>
  <c r="F475" i="4"/>
  <c r="D475" i="4"/>
  <c r="F473" i="4"/>
  <c r="F474" i="4" s="1"/>
  <c r="D473" i="4"/>
  <c r="D474" i="4" s="1"/>
  <c r="P471" i="4"/>
  <c r="R471" i="4" s="1"/>
  <c r="Q472" i="4"/>
  <c r="S471" i="4" s="1"/>
  <c r="J471" i="4"/>
  <c r="J472" i="4" s="1"/>
  <c r="H471" i="4"/>
  <c r="H472" i="4" s="1"/>
  <c r="F471" i="4"/>
  <c r="F472" i="4" s="1"/>
  <c r="D471" i="4"/>
  <c r="D472" i="4" s="1"/>
  <c r="T641" i="4" l="1"/>
  <c r="U641" i="4" s="1"/>
  <c r="T635" i="4"/>
  <c r="U635" i="4" s="1"/>
  <c r="T766" i="4"/>
  <c r="T473" i="4"/>
  <c r="U473" i="4" s="1"/>
  <c r="T160" i="4"/>
  <c r="U160" i="4" s="1"/>
  <c r="T471" i="4"/>
  <c r="U471" i="4" s="1"/>
  <c r="W766" i="4" l="1"/>
  <c r="X766" i="4" s="1"/>
  <c r="U766" i="4"/>
  <c r="H242" i="4" l="1"/>
  <c r="F242" i="4"/>
  <c r="J218" i="4"/>
  <c r="J216" i="4"/>
  <c r="J217" i="4" s="1"/>
  <c r="J242" i="4"/>
  <c r="D242" i="4"/>
  <c r="Q620" i="4" l="1"/>
  <c r="Q621" i="4"/>
  <c r="Q618" i="4"/>
  <c r="Q619" i="4"/>
  <c r="Q617" i="4"/>
  <c r="Q741" i="4"/>
  <c r="Q729" i="4"/>
  <c r="Q324" i="4"/>
  <c r="Q616" i="4"/>
  <c r="F425" i="4" l="1"/>
  <c r="F426" i="4" s="1"/>
  <c r="F427" i="4"/>
  <c r="F428" i="4" s="1"/>
  <c r="F429" i="4"/>
  <c r="F430" i="4" s="1"/>
  <c r="J425" i="4"/>
  <c r="J426" i="4" s="1"/>
  <c r="J427" i="4"/>
  <c r="J428" i="4" s="1"/>
  <c r="J429" i="4"/>
  <c r="J430" i="4" s="1"/>
  <c r="H425" i="4"/>
  <c r="H426" i="4" s="1"/>
  <c r="H427" i="4"/>
  <c r="H428" i="4" s="1"/>
  <c r="H429" i="4"/>
  <c r="H430" i="4" s="1"/>
  <c r="D425" i="4"/>
  <c r="D426" i="4" s="1"/>
  <c r="D427" i="4"/>
  <c r="D428" i="4" s="1"/>
  <c r="D429" i="4"/>
  <c r="D430" i="4" s="1"/>
  <c r="Q428" i="4"/>
  <c r="S427" i="4" s="1"/>
  <c r="P427" i="4"/>
  <c r="R427" i="4" s="1"/>
  <c r="Q426" i="4"/>
  <c r="S425" i="4" s="1"/>
  <c r="P425" i="4"/>
  <c r="R425" i="4" s="1"/>
  <c r="Q412" i="4"/>
  <c r="S411" i="4" s="1"/>
  <c r="P411" i="4"/>
  <c r="R411" i="4" s="1"/>
  <c r="P409" i="4"/>
  <c r="P410" i="4"/>
  <c r="Q410" i="4"/>
  <c r="S409" i="4" s="1"/>
  <c r="D414" i="4"/>
  <c r="F414" i="4"/>
  <c r="H414" i="4"/>
  <c r="P413" i="4"/>
  <c r="P414" i="4"/>
  <c r="Q414" i="4"/>
  <c r="S413" i="4" s="1"/>
  <c r="D415" i="4"/>
  <c r="D416" i="4" s="1"/>
  <c r="D417" i="4" s="1"/>
  <c r="D418" i="4" s="1"/>
  <c r="F415" i="4"/>
  <c r="F416" i="4" s="1"/>
  <c r="H415" i="4"/>
  <c r="H416" i="4" s="1"/>
  <c r="H417" i="4" s="1"/>
  <c r="H418" i="4" s="1"/>
  <c r="J415" i="4"/>
  <c r="J416" i="4" s="1"/>
  <c r="J417" i="4" s="1"/>
  <c r="J418" i="4" s="1"/>
  <c r="P415" i="4"/>
  <c r="P416" i="4"/>
  <c r="Q416" i="4"/>
  <c r="S415" i="4" s="1"/>
  <c r="F417" i="4"/>
  <c r="F418" i="4" s="1"/>
  <c r="P417" i="4"/>
  <c r="P418" i="4"/>
  <c r="Q418" i="4"/>
  <c r="S417" i="4" s="1"/>
  <c r="D419" i="4"/>
  <c r="D420" i="4" s="1"/>
  <c r="D421" i="4" s="1"/>
  <c r="D422" i="4" s="1"/>
  <c r="D423" i="4" s="1"/>
  <c r="D424" i="4" s="1"/>
  <c r="F419" i="4"/>
  <c r="F420" i="4" s="1"/>
  <c r="H419" i="4"/>
  <c r="H420" i="4" s="1"/>
  <c r="J419" i="4"/>
  <c r="J420" i="4" s="1"/>
  <c r="P419" i="4"/>
  <c r="P420" i="4"/>
  <c r="Q420" i="4"/>
  <c r="F421" i="4"/>
  <c r="F422" i="4" s="1"/>
  <c r="H421" i="4"/>
  <c r="H422" i="4" s="1"/>
  <c r="J421" i="4"/>
  <c r="J422" i="4" s="1"/>
  <c r="P421" i="4"/>
  <c r="P422" i="4"/>
  <c r="Q422" i="4"/>
  <c r="F423" i="4"/>
  <c r="F424" i="4" s="1"/>
  <c r="H423" i="4"/>
  <c r="H424" i="4" s="1"/>
  <c r="J423" i="4"/>
  <c r="J424" i="4" s="1"/>
  <c r="P423" i="4"/>
  <c r="P424" i="4"/>
  <c r="Q424" i="4"/>
  <c r="P429" i="4"/>
  <c r="P430" i="4"/>
  <c r="Q430" i="4"/>
  <c r="S429" i="4" s="1"/>
  <c r="T425" i="4" l="1"/>
  <c r="U425" i="4" s="1"/>
  <c r="T427" i="4"/>
  <c r="U427" i="4" s="1"/>
  <c r="R409" i="4"/>
  <c r="T409" i="4" s="1"/>
  <c r="R415" i="4"/>
  <c r="T415" i="4" s="1"/>
  <c r="U415" i="4" s="1"/>
  <c r="R429" i="4"/>
  <c r="T429" i="4" s="1"/>
  <c r="U429" i="4" s="1"/>
  <c r="R417" i="4"/>
  <c r="T417" i="4" s="1"/>
  <c r="U417" i="4" s="1"/>
  <c r="B411" i="4"/>
  <c r="B410" i="4"/>
  <c r="B413" i="4" s="1"/>
  <c r="B414" i="4" s="1"/>
  <c r="B415" i="4" s="1"/>
  <c r="B416" i="4" s="1"/>
  <c r="B417" i="4" s="1"/>
  <c r="B418" i="4" s="1"/>
  <c r="B419" i="4" s="1"/>
  <c r="B420" i="4" s="1"/>
  <c r="B421" i="4" s="1"/>
  <c r="B422" i="4" s="1"/>
  <c r="B423" i="4" s="1"/>
  <c r="B424" i="4" s="1"/>
  <c r="B425" i="4" s="1"/>
  <c r="B426" i="4" s="1"/>
  <c r="B427" i="4" s="1"/>
  <c r="B428" i="4" s="1"/>
  <c r="B429" i="4" s="1"/>
  <c r="B430" i="4" s="1"/>
  <c r="T411" i="4"/>
  <c r="U411" i="4" s="1"/>
  <c r="R413" i="4"/>
  <c r="T413" i="4" s="1"/>
  <c r="U413" i="4" s="1"/>
  <c r="Q360" i="4"/>
  <c r="U409" i="4" l="1"/>
  <c r="B412" i="4"/>
  <c r="T419" i="4"/>
  <c r="W409" i="4" s="1"/>
  <c r="X409" i="4" s="1"/>
  <c r="Q727" i="4"/>
  <c r="Q728" i="4"/>
  <c r="P729" i="4"/>
  <c r="Q725" i="4"/>
  <c r="Q723" i="4"/>
  <c r="S728" i="4" l="1"/>
  <c r="U419" i="4"/>
  <c r="Q605" i="4"/>
  <c r="P611" i="4"/>
  <c r="P612" i="4"/>
  <c r="P613" i="4"/>
  <c r="P614" i="4"/>
  <c r="P615" i="4"/>
  <c r="P609" i="4"/>
  <c r="P607" i="4"/>
  <c r="J608" i="4"/>
  <c r="H608" i="4"/>
  <c r="F608" i="4"/>
  <c r="D608" i="4"/>
  <c r="J728" i="4" l="1"/>
  <c r="J720" i="4"/>
  <c r="J721" i="4" s="1"/>
  <c r="J722" i="4" s="1"/>
  <c r="J723" i="4"/>
  <c r="J724" i="4" s="1"/>
  <c r="J725" i="4"/>
  <c r="J726" i="4" s="1"/>
  <c r="J727" i="4" s="1"/>
  <c r="H728" i="4"/>
  <c r="H720" i="4"/>
  <c r="H721" i="4" s="1"/>
  <c r="H722" i="4" s="1"/>
  <c r="H723" i="4" s="1"/>
  <c r="H724" i="4" s="1"/>
  <c r="H725" i="4"/>
  <c r="H726" i="4" s="1"/>
  <c r="H727" i="4" s="1"/>
  <c r="F728" i="4"/>
  <c r="F720" i="4"/>
  <c r="F721" i="4" s="1"/>
  <c r="F722" i="4" s="1"/>
  <c r="F723" i="4" s="1"/>
  <c r="F724" i="4" s="1"/>
  <c r="F725" i="4"/>
  <c r="F726" i="4" s="1"/>
  <c r="F727" i="4" s="1"/>
  <c r="D728" i="4"/>
  <c r="D720" i="4"/>
  <c r="D721" i="4" s="1"/>
  <c r="D722" i="4" s="1"/>
  <c r="D723" i="4" s="1"/>
  <c r="D724" i="4" s="1"/>
  <c r="D725" i="4"/>
  <c r="D726" i="4" s="1"/>
  <c r="D727" i="4" s="1"/>
  <c r="Q726" i="4"/>
  <c r="P725" i="4"/>
  <c r="R725" i="4" s="1"/>
  <c r="S725" i="4" l="1"/>
  <c r="Q724" i="4"/>
  <c r="S723" i="4" s="1"/>
  <c r="Q722" i="4"/>
  <c r="Q721" i="4"/>
  <c r="P723" i="4"/>
  <c r="R723" i="4" s="1"/>
  <c r="P720" i="4"/>
  <c r="R720" i="4" s="1"/>
  <c r="P718" i="4"/>
  <c r="P719" i="4"/>
  <c r="T723" i="4" l="1"/>
  <c r="U723" i="4" s="1"/>
  <c r="T725" i="4"/>
  <c r="U725" i="4" s="1"/>
  <c r="S720" i="4"/>
  <c r="T720" i="4" s="1"/>
  <c r="U720" i="4" s="1"/>
  <c r="Q362" i="4" l="1"/>
  <c r="Q375" i="4"/>
  <c r="Q376" i="4"/>
  <c r="Q363" i="4"/>
  <c r="Q365" i="4"/>
  <c r="Q366" i="4"/>
  <c r="Q367" i="4"/>
  <c r="Q368" i="4"/>
  <c r="Q369" i="4"/>
  <c r="Q370" i="4"/>
  <c r="Q371" i="4"/>
  <c r="S371" i="4" s="1"/>
  <c r="Q373" i="4"/>
  <c r="Q374" i="4"/>
  <c r="Q502" i="4" l="1"/>
  <c r="Q538" i="4" l="1"/>
  <c r="Q15" i="4" l="1"/>
  <c r="Q17" i="4"/>
  <c r="Q13" i="4"/>
  <c r="Q12" i="4"/>
  <c r="Q7" i="4"/>
  <c r="Q9" i="4"/>
  <c r="Q10" i="4"/>
  <c r="Q5" i="4"/>
  <c r="Q4" i="4"/>
  <c r="Q30" i="4" l="1"/>
  <c r="Q20" i="4" l="1"/>
  <c r="J661" i="4" l="1"/>
  <c r="J457" i="4"/>
  <c r="J294" i="4"/>
  <c r="J279" i="4"/>
  <c r="J266" i="4"/>
  <c r="J212" i="4"/>
  <c r="J61" i="4"/>
  <c r="J53" i="4"/>
  <c r="J46" i="4"/>
  <c r="J27" i="4"/>
  <c r="J21" i="4"/>
  <c r="H661" i="4"/>
  <c r="H562" i="4"/>
  <c r="H294" i="4"/>
  <c r="H266" i="4"/>
  <c r="H212" i="4"/>
  <c r="H131" i="4"/>
  <c r="H132" i="4" s="1"/>
  <c r="H85" i="4"/>
  <c r="H86" i="4" s="1"/>
  <c r="H83" i="4"/>
  <c r="H61" i="4"/>
  <c r="H53" i="4"/>
  <c r="H46" i="4"/>
  <c r="H21" i="4"/>
  <c r="H27" i="4"/>
  <c r="F661" i="4"/>
  <c r="F477" i="4"/>
  <c r="F457" i="4"/>
  <c r="F294" i="4"/>
  <c r="F266" i="4"/>
  <c r="F212" i="4"/>
  <c r="F131" i="4"/>
  <c r="F99" i="4"/>
  <c r="F95" i="4"/>
  <c r="F61" i="4"/>
  <c r="F62" i="4" s="1"/>
  <c r="F53" i="4"/>
  <c r="F46" i="4"/>
  <c r="F27" i="4"/>
  <c r="F21" i="4"/>
  <c r="D661" i="4"/>
  <c r="D662" i="4" s="1"/>
  <c r="D457" i="4"/>
  <c r="D294" i="4"/>
  <c r="D266" i="4"/>
  <c r="D267" i="4" s="1"/>
  <c r="D110" i="4"/>
  <c r="D61" i="4"/>
  <c r="D62" i="4" s="1"/>
  <c r="D53" i="4"/>
  <c r="D27" i="4"/>
  <c r="D31" i="4"/>
  <c r="D32" i="4" s="1"/>
  <c r="D21" i="4"/>
  <c r="B758" i="4"/>
  <c r="Q747" i="4"/>
  <c r="S746" i="4" s="1"/>
  <c r="Q482" i="4" l="1"/>
  <c r="S481" i="4" l="1"/>
  <c r="Q301" i="4"/>
  <c r="Q303" i="4"/>
  <c r="Q304" i="4"/>
  <c r="Q306" i="4"/>
  <c r="Q307" i="4"/>
  <c r="Q309" i="4"/>
  <c r="Q311" i="4"/>
  <c r="Q312" i="4"/>
  <c r="Q314" i="4"/>
  <c r="Q316" i="4"/>
  <c r="Q318" i="4"/>
  <c r="Q320" i="4"/>
  <c r="Q300" i="4"/>
  <c r="Q328" i="4"/>
  <c r="Q330" i="4"/>
  <c r="Q332" i="4"/>
  <c r="S331" i="4" s="1"/>
  <c r="Q334" i="4"/>
  <c r="Q335" i="4"/>
  <c r="Q337" i="4"/>
  <c r="Q338" i="4"/>
  <c r="Q340" i="4"/>
  <c r="S339" i="4" s="1"/>
  <c r="T345" i="4"/>
  <c r="U345" i="4" s="1"/>
  <c r="Q348" i="4"/>
  <c r="S347" i="4" s="1"/>
  <c r="Q350" i="4"/>
  <c r="S349" i="4" s="1"/>
  <c r="S333" i="4" l="1"/>
  <c r="S336" i="4"/>
  <c r="S319" i="4"/>
  <c r="S315" i="4"/>
  <c r="S308" i="4"/>
  <c r="S317" i="4"/>
  <c r="S313" i="4"/>
  <c r="Q388" i="4"/>
  <c r="Q386" i="4"/>
  <c r="Q389" i="4"/>
  <c r="Q390" i="4"/>
  <c r="Q391" i="4"/>
  <c r="Q393" i="4"/>
  <c r="Q394" i="4"/>
  <c r="Q395" i="4"/>
  <c r="Q396" i="4"/>
  <c r="Q397" i="4"/>
  <c r="Q398" i="4"/>
  <c r="Q399" i="4"/>
  <c r="Q400" i="4"/>
  <c r="Q401" i="4"/>
  <c r="Q402" i="4"/>
  <c r="Q403" i="4"/>
  <c r="Q404" i="4"/>
  <c r="Q407" i="4"/>
  <c r="Q408" i="4"/>
  <c r="Q532" i="4"/>
  <c r="Q534" i="4"/>
  <c r="Q387" i="4" l="1"/>
  <c r="Q293" i="4" l="1"/>
  <c r="P292" i="4"/>
  <c r="S292" i="4"/>
  <c r="J292" i="4"/>
  <c r="J293" i="4" s="1"/>
  <c r="H292" i="4"/>
  <c r="H293" i="4" s="1"/>
  <c r="F292" i="4"/>
  <c r="F293" i="4" s="1"/>
  <c r="D292" i="4"/>
  <c r="D293" i="4" s="1"/>
  <c r="R292" i="4" l="1"/>
  <c r="T292" i="4" s="1"/>
  <c r="U292" i="4" s="1"/>
  <c r="Q265" i="4" l="1"/>
  <c r="P264" i="4"/>
  <c r="J264" i="4"/>
  <c r="J265" i="4" s="1"/>
  <c r="H264" i="4"/>
  <c r="H265" i="4" s="1"/>
  <c r="F264" i="4"/>
  <c r="F265" i="4" s="1"/>
  <c r="D264" i="4"/>
  <c r="D265" i="4" s="1"/>
  <c r="Q625" i="4"/>
  <c r="Q570" i="4"/>
  <c r="Q564" i="4"/>
  <c r="Q545" i="4"/>
  <c r="Q476" i="4"/>
  <c r="F481" i="4"/>
  <c r="F482" i="4" s="1"/>
  <c r="S264" i="4" l="1"/>
  <c r="R264" i="4"/>
  <c r="P492" i="4"/>
  <c r="Q677" i="4"/>
  <c r="Q191" i="4"/>
  <c r="Q143" i="4"/>
  <c r="Q765" i="4"/>
  <c r="Q757" i="4"/>
  <c r="Q704" i="4"/>
  <c r="P703" i="4"/>
  <c r="Q698" i="4"/>
  <c r="Q695" i="4"/>
  <c r="Q693" i="4"/>
  <c r="Q697" i="4"/>
  <c r="Q687" i="4"/>
  <c r="Q658" i="4"/>
  <c r="Q659" i="4"/>
  <c r="Q660" i="4"/>
  <c r="P657" i="4"/>
  <c r="P658" i="4"/>
  <c r="P659" i="4"/>
  <c r="P660" i="4"/>
  <c r="J658" i="4"/>
  <c r="J659" i="4" s="1"/>
  <c r="J660" i="4" s="1"/>
  <c r="H658" i="4"/>
  <c r="H659" i="4" s="1"/>
  <c r="H660" i="4" s="1"/>
  <c r="H647" i="4"/>
  <c r="H648" i="4" s="1"/>
  <c r="H649" i="4" s="1"/>
  <c r="H650" i="4" s="1"/>
  <c r="H651" i="4" s="1"/>
  <c r="F659" i="4"/>
  <c r="F660" i="4" s="1"/>
  <c r="D658" i="4"/>
  <c r="D659" i="4" s="1"/>
  <c r="D660" i="4" s="1"/>
  <c r="Q644" i="4"/>
  <c r="Q640" i="4"/>
  <c r="Q645" i="4"/>
  <c r="Q646" i="4"/>
  <c r="Q638" i="4"/>
  <c r="T264" i="4" l="1"/>
  <c r="U264" i="4" s="1"/>
  <c r="S643" i="4"/>
  <c r="R658" i="4"/>
  <c r="S694" i="4"/>
  <c r="S658" i="4"/>
  <c r="T658" i="4" s="1"/>
  <c r="U658" i="4" s="1"/>
  <c r="S637" i="4"/>
  <c r="S639" i="4"/>
  <c r="P631" i="4"/>
  <c r="U630" i="4" s="1"/>
  <c r="P632" i="4"/>
  <c r="P637" i="4"/>
  <c r="P639" i="4"/>
  <c r="P643" i="4"/>
  <c r="J435" i="4"/>
  <c r="H435" i="4"/>
  <c r="H436" i="4" s="1"/>
  <c r="F435" i="4"/>
  <c r="F436" i="4" s="1"/>
  <c r="F437" i="4"/>
  <c r="F438" i="4" s="1"/>
  <c r="D435" i="4"/>
  <c r="D436" i="4" s="1"/>
  <c r="D437" i="4"/>
  <c r="D438" i="4" s="1"/>
  <c r="D439" i="4"/>
  <c r="D440" i="4" s="1"/>
  <c r="D441" i="4"/>
  <c r="Q459" i="4"/>
  <c r="Q457" i="4"/>
  <c r="R637" i="4" l="1"/>
  <c r="T637" i="4" s="1"/>
  <c r="U637" i="4" s="1"/>
  <c r="R643" i="4"/>
  <c r="T643" i="4" s="1"/>
  <c r="R639" i="4"/>
  <c r="T639" i="4" s="1"/>
  <c r="U639" i="4" s="1"/>
  <c r="S373" i="4"/>
  <c r="Q377" i="4"/>
  <c r="Q378" i="4"/>
  <c r="J374" i="4"/>
  <c r="J375" i="4"/>
  <c r="J376" i="4"/>
  <c r="J377" i="4"/>
  <c r="J378" i="4" s="1"/>
  <c r="J379" i="4"/>
  <c r="J380" i="4" s="1"/>
  <c r="J381" i="4"/>
  <c r="H374" i="4"/>
  <c r="H375" i="4"/>
  <c r="H376" i="4"/>
  <c r="H377" i="4"/>
  <c r="H378" i="4" s="1"/>
  <c r="H379" i="4"/>
  <c r="H380" i="4" s="1"/>
  <c r="H381" i="4"/>
  <c r="H382" i="4" s="1"/>
  <c r="H383" i="4"/>
  <c r="H384" i="4" s="1"/>
  <c r="F375" i="4"/>
  <c r="F376" i="4"/>
  <c r="F377" i="4"/>
  <c r="F378" i="4" s="1"/>
  <c r="F379" i="4"/>
  <c r="F380" i="4" s="1"/>
  <c r="F381" i="4"/>
  <c r="F382" i="4" s="1"/>
  <c r="F383" i="4"/>
  <c r="F384" i="4" s="1"/>
  <c r="D375" i="4"/>
  <c r="D376" i="4" s="1"/>
  <c r="D377" i="4"/>
  <c r="D378" i="4" s="1"/>
  <c r="D379" i="4"/>
  <c r="P753" i="4"/>
  <c r="P751" i="4"/>
  <c r="P749" i="4"/>
  <c r="J350" i="4"/>
  <c r="J351" i="4"/>
  <c r="J352" i="4" s="1"/>
  <c r="H350" i="4"/>
  <c r="H333" i="4"/>
  <c r="H334" i="4" s="1"/>
  <c r="H335" i="4" s="1"/>
  <c r="H336" i="4" s="1"/>
  <c r="D350" i="4"/>
  <c r="D351" i="4"/>
  <c r="D352" i="4" s="1"/>
  <c r="F333" i="4"/>
  <c r="F334" i="4" s="1"/>
  <c r="F335" i="4" s="1"/>
  <c r="F336" i="4" s="1"/>
  <c r="F337" i="4" s="1"/>
  <c r="F338" i="4" s="1"/>
  <c r="F339" i="4"/>
  <c r="F340" i="4" s="1"/>
  <c r="F350" i="4"/>
  <c r="D333" i="4"/>
  <c r="D334" i="4" s="1"/>
  <c r="D339" i="4"/>
  <c r="D340" i="4" s="1"/>
  <c r="D341" i="4" s="1"/>
  <c r="D342" i="4" s="1"/>
  <c r="D343" i="4" s="1"/>
  <c r="D344" i="4" s="1"/>
  <c r="D345" i="4" s="1"/>
  <c r="D346" i="4" s="1"/>
  <c r="D347" i="4" s="1"/>
  <c r="D348" i="4" s="1"/>
  <c r="J387" i="4"/>
  <c r="J388" i="4" s="1"/>
  <c r="J389" i="4"/>
  <c r="J390" i="4" s="1"/>
  <c r="J391" i="4"/>
  <c r="J392" i="4" s="1"/>
  <c r="J393" i="4"/>
  <c r="J394" i="4" s="1"/>
  <c r="J395" i="4"/>
  <c r="J396" i="4" s="1"/>
  <c r="J397" i="4"/>
  <c r="J398" i="4" s="1"/>
  <c r="J399" i="4"/>
  <c r="J400" i="4" s="1"/>
  <c r="J401" i="4"/>
  <c r="J402" i="4" s="1"/>
  <c r="J403" i="4"/>
  <c r="J404" i="4" s="1"/>
  <c r="J408" i="4"/>
  <c r="H387" i="4"/>
  <c r="H388" i="4" s="1"/>
  <c r="H389" i="4"/>
  <c r="H390" i="4" s="1"/>
  <c r="H391" i="4"/>
  <c r="H392" i="4" s="1"/>
  <c r="H393" i="4"/>
  <c r="H394" i="4" s="1"/>
  <c r="H395" i="4"/>
  <c r="H396" i="4" s="1"/>
  <c r="H397" i="4"/>
  <c r="H398" i="4" s="1"/>
  <c r="H399" i="4"/>
  <c r="H400" i="4" s="1"/>
  <c r="H401" i="4"/>
  <c r="H402" i="4" s="1"/>
  <c r="H403" i="4"/>
  <c r="H404" i="4" s="1"/>
  <c r="F387" i="4"/>
  <c r="F388" i="4" s="1"/>
  <c r="F389" i="4"/>
  <c r="F390" i="4" s="1"/>
  <c r="F391" i="4"/>
  <c r="F392" i="4" s="1"/>
  <c r="F393" i="4"/>
  <c r="F394" i="4" s="1"/>
  <c r="F395" i="4"/>
  <c r="F396" i="4" s="1"/>
  <c r="F397" i="4"/>
  <c r="F398" i="4" s="1"/>
  <c r="F399" i="4"/>
  <c r="F400" i="4" s="1"/>
  <c r="F401" i="4"/>
  <c r="F402" i="4" s="1"/>
  <c r="D387" i="4"/>
  <c r="D388" i="4" s="1"/>
  <c r="D389" i="4"/>
  <c r="D390" i="4" s="1"/>
  <c r="D391" i="4" s="1"/>
  <c r="D392" i="4" s="1"/>
  <c r="D393" i="4" s="1"/>
  <c r="D394" i="4" s="1"/>
  <c r="D395" i="4" s="1"/>
  <c r="D396" i="4" s="1"/>
  <c r="D397" i="4" s="1"/>
  <c r="D398" i="4" s="1"/>
  <c r="D399" i="4" s="1"/>
  <c r="D400" i="4" s="1"/>
  <c r="D401" i="4" s="1"/>
  <c r="D402" i="4" s="1"/>
  <c r="Q322" i="4"/>
  <c r="S323" i="4"/>
  <c r="P302" i="4"/>
  <c r="P305" i="4"/>
  <c r="P308" i="4"/>
  <c r="P310" i="4"/>
  <c r="P313" i="4"/>
  <c r="P315" i="4"/>
  <c r="P317" i="4"/>
  <c r="P319" i="4"/>
  <c r="P321" i="4"/>
  <c r="P323" i="4"/>
  <c r="J302" i="4"/>
  <c r="J303" i="4" s="1"/>
  <c r="J304" i="4" s="1"/>
  <c r="J305" i="4"/>
  <c r="J306" i="4" s="1"/>
  <c r="J307" i="4" s="1"/>
  <c r="J308" i="4"/>
  <c r="J309" i="4" s="1"/>
  <c r="J310" i="4"/>
  <c r="J311" i="4" s="1"/>
  <c r="J312" i="4" s="1"/>
  <c r="J313" i="4"/>
  <c r="J314" i="4" s="1"/>
  <c r="J315" i="4"/>
  <c r="J316" i="4" s="1"/>
  <c r="J317" i="4"/>
  <c r="J318" i="4" s="1"/>
  <c r="J319" i="4"/>
  <c r="J320" i="4" s="1"/>
  <c r="J321" i="4"/>
  <c r="J322" i="4" s="1"/>
  <c r="J323" i="4"/>
  <c r="J324" i="4" s="1"/>
  <c r="H302" i="4"/>
  <c r="H303" i="4" s="1"/>
  <c r="H304" i="4" s="1"/>
  <c r="H305" i="4"/>
  <c r="H306" i="4" s="1"/>
  <c r="H307" i="4" s="1"/>
  <c r="H308" i="4"/>
  <c r="H309" i="4" s="1"/>
  <c r="H310" i="4"/>
  <c r="H311" i="4" s="1"/>
  <c r="H312" i="4" s="1"/>
  <c r="H313" i="4"/>
  <c r="H314" i="4" s="1"/>
  <c r="H315" i="4"/>
  <c r="H316" i="4" s="1"/>
  <c r="H317" i="4" s="1"/>
  <c r="H318" i="4" s="1"/>
  <c r="H319" i="4" s="1"/>
  <c r="H320" i="4" s="1"/>
  <c r="H321" i="4"/>
  <c r="H322" i="4" s="1"/>
  <c r="H323" i="4"/>
  <c r="H324" i="4" s="1"/>
  <c r="F302" i="4"/>
  <c r="F303" i="4" s="1"/>
  <c r="F304" i="4" s="1"/>
  <c r="F305" i="4"/>
  <c r="F306" i="4" s="1"/>
  <c r="F307" i="4" s="1"/>
  <c r="F308" i="4"/>
  <c r="F309" i="4" s="1"/>
  <c r="F310" i="4"/>
  <c r="F311" i="4" s="1"/>
  <c r="F312" i="4"/>
  <c r="F313" i="4"/>
  <c r="F314" i="4" s="1"/>
  <c r="F315" i="4"/>
  <c r="F316" i="4" s="1"/>
  <c r="F317" i="4"/>
  <c r="F318" i="4" s="1"/>
  <c r="F319" i="4"/>
  <c r="F320" i="4" s="1"/>
  <c r="F321" i="4"/>
  <c r="F322" i="4" s="1"/>
  <c r="F323" i="4"/>
  <c r="F324" i="4" s="1"/>
  <c r="D310" i="4"/>
  <c r="D311" i="4" s="1"/>
  <c r="D312" i="4" s="1"/>
  <c r="D313" i="4"/>
  <c r="D314" i="4" s="1"/>
  <c r="D315" i="4"/>
  <c r="D316" i="4" s="1"/>
  <c r="D317" i="4" s="1"/>
  <c r="D318" i="4" s="1"/>
  <c r="D319" i="4" s="1"/>
  <c r="D320" i="4" s="1"/>
  <c r="D321" i="4"/>
  <c r="D322" i="4" s="1"/>
  <c r="D323" i="4"/>
  <c r="D324" i="4" s="1"/>
  <c r="B299" i="4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321" i="4" s="1"/>
  <c r="B322" i="4" s="1"/>
  <c r="B323" i="4" s="1"/>
  <c r="B324" i="4" s="1"/>
  <c r="B325" i="4"/>
  <c r="B326" i="4" s="1"/>
  <c r="B327" i="4" s="1"/>
  <c r="B328" i="4" s="1"/>
  <c r="B329" i="4" s="1"/>
  <c r="B330" i="4" s="1"/>
  <c r="B331" i="4" s="1"/>
  <c r="B332" i="4" s="1"/>
  <c r="B333" i="4" s="1"/>
  <c r="B334" i="4" s="1"/>
  <c r="P325" i="4"/>
  <c r="P327" i="4"/>
  <c r="R327" i="4" s="1"/>
  <c r="B335" i="4" l="1"/>
  <c r="B336" i="4" s="1"/>
  <c r="B337" i="4" s="1"/>
  <c r="B338" i="4" s="1"/>
  <c r="B339" i="4" s="1"/>
  <c r="B340" i="4" s="1"/>
  <c r="B341" i="4" s="1"/>
  <c r="B342" i="4" s="1"/>
  <c r="B343" i="4" s="1"/>
  <c r="B344" i="4" s="1"/>
  <c r="B345" i="4" s="1"/>
  <c r="B346" i="4" s="1"/>
  <c r="B347" i="4" s="1"/>
  <c r="B348" i="4" s="1"/>
  <c r="B349" i="4" s="1"/>
  <c r="B350" i="4" s="1"/>
  <c r="B351" i="4" s="1"/>
  <c r="B352" i="4" s="1"/>
  <c r="B353" i="4" s="1"/>
  <c r="B354" i="4" s="1"/>
  <c r="D335" i="4"/>
  <c r="D336" i="4" s="1"/>
  <c r="D337" i="4" s="1"/>
  <c r="D338" i="4" s="1"/>
  <c r="D403" i="4"/>
  <c r="D404" i="4" s="1"/>
  <c r="D405" i="4" s="1"/>
  <c r="D406" i="4" s="1"/>
  <c r="D407" i="4" s="1"/>
  <c r="D408" i="4" s="1"/>
  <c r="S321" i="4"/>
  <c r="S377" i="4"/>
  <c r="R321" i="4"/>
  <c r="T321" i="4" s="1"/>
  <c r="S302" i="4"/>
  <c r="R325" i="4"/>
  <c r="S327" i="4"/>
  <c r="T327" i="4" s="1"/>
  <c r="U327" i="4" s="1"/>
  <c r="S325" i="4"/>
  <c r="S305" i="4"/>
  <c r="S329" i="4"/>
  <c r="S310" i="4"/>
  <c r="R319" i="4"/>
  <c r="T319" i="4" s="1"/>
  <c r="R323" i="4"/>
  <c r="Q622" i="4"/>
  <c r="Q623" i="4"/>
  <c r="Q624" i="4"/>
  <c r="T323" i="4" l="1"/>
  <c r="T325" i="4"/>
  <c r="P625" i="4"/>
  <c r="P626" i="4"/>
  <c r="P627" i="4"/>
  <c r="P619" i="4"/>
  <c r="P620" i="4"/>
  <c r="P621" i="4"/>
  <c r="P622" i="4"/>
  <c r="P623" i="4"/>
  <c r="P624" i="4"/>
  <c r="P617" i="4"/>
  <c r="P618" i="4"/>
  <c r="J624" i="4"/>
  <c r="J626" i="4"/>
  <c r="J627" i="4" s="1"/>
  <c r="J630" i="4"/>
  <c r="J631" i="4" s="1"/>
  <c r="J632" i="4"/>
  <c r="H624" i="4"/>
  <c r="H626" i="4"/>
  <c r="H627" i="4" s="1"/>
  <c r="H630" i="4"/>
  <c r="H631" i="4" s="1"/>
  <c r="H632" i="4"/>
  <c r="F624" i="4"/>
  <c r="F626" i="4"/>
  <c r="F627" i="4" s="1"/>
  <c r="F630" i="4"/>
  <c r="F631" i="4" s="1"/>
  <c r="F632" i="4"/>
  <c r="D624" i="4"/>
  <c r="D626" i="4"/>
  <c r="D627" i="4" s="1"/>
  <c r="D630" i="4" s="1"/>
  <c r="D631" i="4" s="1"/>
  <c r="D632" i="4"/>
  <c r="B626" i="4"/>
  <c r="B627" i="4" s="1"/>
  <c r="B620" i="4"/>
  <c r="D625" i="4" l="1"/>
  <c r="F625" i="4"/>
  <c r="H625" i="4"/>
  <c r="J625" i="4"/>
  <c r="R626" i="4"/>
  <c r="T626" i="4" s="1"/>
  <c r="R622" i="4"/>
  <c r="R624" i="4"/>
  <c r="R620" i="4"/>
  <c r="J570" i="4"/>
  <c r="J566" i="4"/>
  <c r="J567" i="4" s="1"/>
  <c r="J568" i="4"/>
  <c r="J569" i="4" s="1"/>
  <c r="H570" i="4"/>
  <c r="H568" i="4"/>
  <c r="H569" i="4" s="1"/>
  <c r="H566" i="4"/>
  <c r="H567" i="4" s="1"/>
  <c r="F570" i="4"/>
  <c r="D570" i="4"/>
  <c r="Q560" i="4"/>
  <c r="Q561" i="4"/>
  <c r="Q562" i="4"/>
  <c r="P559" i="4"/>
  <c r="P560" i="4"/>
  <c r="P561" i="4"/>
  <c r="H560" i="4"/>
  <c r="H561" i="4" s="1"/>
  <c r="F562" i="4"/>
  <c r="J562" i="4"/>
  <c r="D562" i="4"/>
  <c r="U626" i="4" l="1"/>
  <c r="W626" i="4"/>
  <c r="R560" i="4"/>
  <c r="S560" i="4"/>
  <c r="P567" i="4"/>
  <c r="P568" i="4"/>
  <c r="P569" i="4"/>
  <c r="Q569" i="4"/>
  <c r="F566" i="4"/>
  <c r="F567" i="4" s="1"/>
  <c r="F568" i="4"/>
  <c r="F569" i="4" s="1"/>
  <c r="Q566" i="4"/>
  <c r="Q567" i="4"/>
  <c r="Q568" i="4"/>
  <c r="P565" i="4"/>
  <c r="P566" i="4"/>
  <c r="R566" i="4" s="1"/>
  <c r="T560" i="4" l="1"/>
  <c r="U560" i="4" s="1"/>
  <c r="S568" i="4"/>
  <c r="R568" i="4"/>
  <c r="S566" i="4"/>
  <c r="T566" i="4" s="1"/>
  <c r="U566" i="4" s="1"/>
  <c r="D551" i="4"/>
  <c r="F551" i="4"/>
  <c r="Q547" i="4"/>
  <c r="Q548" i="4"/>
  <c r="Q549" i="4"/>
  <c r="Q550" i="4"/>
  <c r="Q551" i="4"/>
  <c r="Q552" i="4"/>
  <c r="P546" i="4"/>
  <c r="P547" i="4"/>
  <c r="P548" i="4"/>
  <c r="P549" i="4"/>
  <c r="P550" i="4"/>
  <c r="P551" i="4"/>
  <c r="J547" i="4"/>
  <c r="J548" i="4" s="1"/>
  <c r="J549" i="4" s="1"/>
  <c r="J550" i="4" s="1"/>
  <c r="J551" i="4"/>
  <c r="H551" i="4"/>
  <c r="F547" i="4"/>
  <c r="F548" i="4" s="1"/>
  <c r="F549" i="4"/>
  <c r="F550" i="4" s="1"/>
  <c r="T568" i="4" l="1"/>
  <c r="U568" i="4" s="1"/>
  <c r="S549" i="4"/>
  <c r="R549" i="4"/>
  <c r="R547" i="4"/>
  <c r="S547" i="4"/>
  <c r="J576" i="4"/>
  <c r="H576" i="4"/>
  <c r="F576" i="4"/>
  <c r="D576" i="4"/>
  <c r="J479" i="4"/>
  <c r="J480" i="4" s="1"/>
  <c r="J477" i="4"/>
  <c r="J478" i="4" s="1"/>
  <c r="H479" i="4"/>
  <c r="H480" i="4" s="1"/>
  <c r="H477" i="4"/>
  <c r="H478" i="4" s="1"/>
  <c r="D479" i="4"/>
  <c r="D480" i="4" s="1"/>
  <c r="D477" i="4"/>
  <c r="D478" i="4" s="1"/>
  <c r="B477" i="4"/>
  <c r="B478" i="4" s="1"/>
  <c r="B479" i="4" s="1"/>
  <c r="B480" i="4" s="1"/>
  <c r="B481" i="4" s="1"/>
  <c r="B482" i="4" s="1"/>
  <c r="J485" i="4"/>
  <c r="J486" i="4" s="1"/>
  <c r="J487" i="4"/>
  <c r="J488" i="4" s="1"/>
  <c r="J489" i="4"/>
  <c r="J490" i="4" s="1"/>
  <c r="J491" i="4"/>
  <c r="J492" i="4" s="1"/>
  <c r="J493" i="4"/>
  <c r="J494" i="4" s="1"/>
  <c r="J495" i="4"/>
  <c r="J496" i="4" s="1"/>
  <c r="J497" i="4"/>
  <c r="J498" i="4" s="1"/>
  <c r="H499" i="4"/>
  <c r="H497" i="4"/>
  <c r="H485" i="4"/>
  <c r="H486" i="4" s="1"/>
  <c r="H487" i="4"/>
  <c r="H488" i="4" s="1"/>
  <c r="H489" i="4"/>
  <c r="H490" i="4" s="1"/>
  <c r="H491" i="4"/>
  <c r="H492" i="4" s="1"/>
  <c r="H493" i="4"/>
  <c r="H494" i="4" s="1"/>
  <c r="H495" i="4"/>
  <c r="H496" i="4" s="1"/>
  <c r="F497" i="4"/>
  <c r="F485" i="4"/>
  <c r="F486" i="4" s="1"/>
  <c r="F487" i="4"/>
  <c r="F488" i="4" s="1"/>
  <c r="F489" i="4"/>
  <c r="F490" i="4" s="1"/>
  <c r="F491" i="4"/>
  <c r="F492" i="4" s="1"/>
  <c r="F493" i="4" s="1"/>
  <c r="F494" i="4" s="1"/>
  <c r="F495" i="4" s="1"/>
  <c r="F496" i="4" s="1"/>
  <c r="D499" i="4"/>
  <c r="D497" i="4"/>
  <c r="D485" i="4"/>
  <c r="D486" i="4" s="1"/>
  <c r="D487" i="4" s="1"/>
  <c r="D488" i="4" s="1"/>
  <c r="D489" i="4" s="1"/>
  <c r="D490" i="4" s="1"/>
  <c r="D491" i="4"/>
  <c r="D492" i="4" s="1"/>
  <c r="D493" i="4" s="1"/>
  <c r="D494" i="4" s="1"/>
  <c r="D495" i="4" s="1"/>
  <c r="D496" i="4" s="1"/>
  <c r="J243" i="4"/>
  <c r="J244" i="4"/>
  <c r="H243" i="4"/>
  <c r="H244" i="4"/>
  <c r="F243" i="4"/>
  <c r="F244" i="4"/>
  <c r="D243" i="4"/>
  <c r="D244" i="4"/>
  <c r="D245" i="4" s="1"/>
  <c r="D246" i="4"/>
  <c r="Q243" i="4"/>
  <c r="P242" i="4"/>
  <c r="P243" i="4"/>
  <c r="P244" i="4"/>
  <c r="R244" i="4" s="1"/>
  <c r="H216" i="4"/>
  <c r="H217" i="4" s="1"/>
  <c r="H218" i="4"/>
  <c r="F216" i="4"/>
  <c r="F217" i="4" s="1"/>
  <c r="F218" i="4"/>
  <c r="D216" i="4"/>
  <c r="D217" i="4" s="1"/>
  <c r="D218" i="4"/>
  <c r="Q217" i="4"/>
  <c r="P216" i="4"/>
  <c r="P218" i="4"/>
  <c r="R218" i="4" s="1"/>
  <c r="P201" i="4"/>
  <c r="P203" i="4"/>
  <c r="J188" i="4"/>
  <c r="J189" i="4" s="1"/>
  <c r="J190" i="4"/>
  <c r="H188" i="4"/>
  <c r="H189" i="4" s="1"/>
  <c r="H190" i="4"/>
  <c r="F188" i="4"/>
  <c r="F189" i="4" s="1"/>
  <c r="F190" i="4"/>
  <c r="D188" i="4"/>
  <c r="D189" i="4" s="1"/>
  <c r="D190" i="4"/>
  <c r="Q189" i="4"/>
  <c r="P188" i="4"/>
  <c r="P190" i="4"/>
  <c r="R190" i="4" s="1"/>
  <c r="J166" i="4"/>
  <c r="J162" i="4"/>
  <c r="H166" i="4"/>
  <c r="H162" i="4"/>
  <c r="H163" i="4" s="1"/>
  <c r="F166" i="4"/>
  <c r="F162" i="4"/>
  <c r="D166" i="4"/>
  <c r="D167" i="4" s="1"/>
  <c r="H142" i="4"/>
  <c r="H140" i="4"/>
  <c r="H141" i="4" s="1"/>
  <c r="F142" i="4"/>
  <c r="F140" i="4"/>
  <c r="F141" i="4" s="1"/>
  <c r="D142" i="4"/>
  <c r="D140" i="4"/>
  <c r="D141" i="4" s="1"/>
  <c r="J142" i="4"/>
  <c r="J140" i="4"/>
  <c r="J141" i="4" s="1"/>
  <c r="Q141" i="4"/>
  <c r="P140" i="4"/>
  <c r="P142" i="4"/>
  <c r="T549" i="4" l="1"/>
  <c r="U549" i="4" s="1"/>
  <c r="T547" i="4"/>
  <c r="U547" i="4" s="1"/>
  <c r="R242" i="4"/>
  <c r="R216" i="4"/>
  <c r="T244" i="4"/>
  <c r="S242" i="4"/>
  <c r="S190" i="4"/>
  <c r="S188" i="4"/>
  <c r="S218" i="4"/>
  <c r="T218" i="4" s="1"/>
  <c r="U218" i="4" s="1"/>
  <c r="S216" i="4"/>
  <c r="T216" i="4" s="1"/>
  <c r="U216" i="4" s="1"/>
  <c r="T190" i="4"/>
  <c r="U190" i="4" s="1"/>
  <c r="R188" i="4"/>
  <c r="T188" i="4" s="1"/>
  <c r="U188" i="4" s="1"/>
  <c r="R140" i="4"/>
  <c r="S142" i="4"/>
  <c r="S140" i="4"/>
  <c r="Q139" i="4"/>
  <c r="P138" i="4"/>
  <c r="R138" i="4" s="1"/>
  <c r="R142" i="4"/>
  <c r="T142" i="4" s="1"/>
  <c r="J138" i="4"/>
  <c r="J139" i="4" s="1"/>
  <c r="H138" i="4"/>
  <c r="H139" i="4" s="1"/>
  <c r="F138" i="4"/>
  <c r="F139" i="4" s="1"/>
  <c r="D131" i="4"/>
  <c r="Q98" i="4"/>
  <c r="Q100" i="4"/>
  <c r="P97" i="4"/>
  <c r="P99" i="4"/>
  <c r="J97" i="4"/>
  <c r="J98" i="4" s="1"/>
  <c r="J99" i="4"/>
  <c r="H97" i="4"/>
  <c r="H98" i="4" s="1"/>
  <c r="F97" i="4"/>
  <c r="F98" i="4" s="1"/>
  <c r="H99" i="4"/>
  <c r="H100" i="4" s="1"/>
  <c r="D99" i="4"/>
  <c r="D100" i="4" s="1"/>
  <c r="D101" i="4"/>
  <c r="H101" i="4"/>
  <c r="J95" i="4"/>
  <c r="H90" i="4"/>
  <c r="H91" i="4" s="1"/>
  <c r="H92" i="4" s="1"/>
  <c r="H93" i="4"/>
  <c r="H94" i="4" s="1"/>
  <c r="H95" i="4"/>
  <c r="H96" i="4" s="1"/>
  <c r="U244" i="4" l="1"/>
  <c r="T242" i="4"/>
  <c r="U242" i="4" s="1"/>
  <c r="T140" i="4"/>
  <c r="U140" i="4" s="1"/>
  <c r="S138" i="4"/>
  <c r="T138" i="4" s="1"/>
  <c r="U138" i="4" s="1"/>
  <c r="R99" i="4"/>
  <c r="R97" i="4"/>
  <c r="S97" i="4"/>
  <c r="J110" i="4"/>
  <c r="H110" i="4"/>
  <c r="F110" i="4"/>
  <c r="D85" i="4"/>
  <c r="F85" i="4"/>
  <c r="J85" i="4"/>
  <c r="J79" i="4"/>
  <c r="J80" i="4" s="1"/>
  <c r="J81" i="4"/>
  <c r="J82" i="4" s="1"/>
  <c r="J83" i="4"/>
  <c r="J84" i="4" s="1"/>
  <c r="H79" i="4"/>
  <c r="H80" i="4" s="1"/>
  <c r="H81" i="4"/>
  <c r="F79" i="4"/>
  <c r="F80" i="4" s="1"/>
  <c r="F81" i="4"/>
  <c r="D79" i="4"/>
  <c r="D80" i="4" s="1"/>
  <c r="D81" i="4" s="1"/>
  <c r="Q80" i="4"/>
  <c r="Q82" i="4"/>
  <c r="P79" i="4"/>
  <c r="P81" i="4"/>
  <c r="H755" i="4"/>
  <c r="H756" i="4"/>
  <c r="H757" i="4" s="1"/>
  <c r="H760" i="4"/>
  <c r="H761" i="4" s="1"/>
  <c r="F756" i="4"/>
  <c r="F757" i="4" s="1"/>
  <c r="F764" i="4"/>
  <c r="F765" i="4" s="1"/>
  <c r="F760" i="4"/>
  <c r="F758" i="4"/>
  <c r="F762" i="4"/>
  <c r="F763" i="4" s="1"/>
  <c r="Q762" i="4"/>
  <c r="Q763" i="4"/>
  <c r="Q764" i="4"/>
  <c r="P765" i="4"/>
  <c r="P764" i="4"/>
  <c r="P763" i="4"/>
  <c r="D760" i="4"/>
  <c r="D761" i="4" s="1"/>
  <c r="D758" i="4"/>
  <c r="D756" i="4"/>
  <c r="D757" i="4" s="1"/>
  <c r="P760" i="4"/>
  <c r="S760" i="4"/>
  <c r="Q756" i="4"/>
  <c r="S756" i="4" s="1"/>
  <c r="P755" i="4"/>
  <c r="P756" i="4"/>
  <c r="P757" i="4"/>
  <c r="R764" i="4" l="1"/>
  <c r="R760" i="4"/>
  <c r="T760" i="4" s="1"/>
  <c r="T97" i="4"/>
  <c r="U97" i="4" s="1"/>
  <c r="S764" i="4"/>
  <c r="S762" i="4"/>
  <c r="R756" i="4"/>
  <c r="T756" i="4" s="1"/>
  <c r="H759" i="4"/>
  <c r="F759" i="4"/>
  <c r="D759" i="4"/>
  <c r="T764" i="4" l="1"/>
  <c r="U760" i="4"/>
  <c r="U764" i="4"/>
  <c r="T79" i="4"/>
  <c r="U79" i="4" s="1"/>
  <c r="B764" i="4"/>
  <c r="B765" i="4" s="1"/>
  <c r="B759" i="4"/>
  <c r="B760" i="4" s="1"/>
  <c r="B761" i="4" s="1"/>
  <c r="U756" i="4"/>
  <c r="P759" i="4"/>
  <c r="J701" i="4"/>
  <c r="J702" i="4" s="1"/>
  <c r="J703" i="4"/>
  <c r="J704" i="4" s="1"/>
  <c r="H701" i="4"/>
  <c r="H702" i="4" s="1"/>
  <c r="H703" i="4"/>
  <c r="H704" i="4" s="1"/>
  <c r="F701" i="4"/>
  <c r="F702" i="4" s="1"/>
  <c r="F703" i="4"/>
  <c r="F704" i="4" s="1"/>
  <c r="D701" i="4"/>
  <c r="D702" i="4" s="1"/>
  <c r="D703" i="4"/>
  <c r="D704" i="4" s="1"/>
  <c r="Q700" i="4"/>
  <c r="Q701" i="4"/>
  <c r="Q702" i="4"/>
  <c r="Q703" i="4"/>
  <c r="P699" i="4"/>
  <c r="P700" i="4"/>
  <c r="P701" i="4"/>
  <c r="P702" i="4"/>
  <c r="Q647" i="4"/>
  <c r="Q648" i="4"/>
  <c r="Q649" i="4"/>
  <c r="Q651" i="4"/>
  <c r="Q653" i="4"/>
  <c r="S654" i="4"/>
  <c r="Q656" i="4"/>
  <c r="Q657" i="4"/>
  <c r="Q661" i="4"/>
  <c r="Q662" i="4"/>
  <c r="Q663" i="4"/>
  <c r="Q667" i="4"/>
  <c r="Q668" i="4"/>
  <c r="Q669" i="4"/>
  <c r="Q670" i="4"/>
  <c r="Q671" i="4"/>
  <c r="Q672" i="4"/>
  <c r="Q673" i="4"/>
  <c r="Q674" i="4"/>
  <c r="Q675" i="4"/>
  <c r="Q678" i="4"/>
  <c r="Q679" i="4"/>
  <c r="Q680" i="4"/>
  <c r="Q681" i="4"/>
  <c r="Q682" i="4"/>
  <c r="Q683" i="4"/>
  <c r="Q684" i="4"/>
  <c r="Q685" i="4"/>
  <c r="Q686" i="4"/>
  <c r="P645" i="4"/>
  <c r="P647" i="4"/>
  <c r="P650" i="4"/>
  <c r="P652" i="4"/>
  <c r="P654" i="4"/>
  <c r="P656" i="4"/>
  <c r="P661" i="4"/>
  <c r="P662" i="4"/>
  <c r="P663" i="4"/>
  <c r="P664" i="4"/>
  <c r="P665" i="4"/>
  <c r="P666" i="4"/>
  <c r="P667" i="4"/>
  <c r="P668" i="4"/>
  <c r="P669" i="4"/>
  <c r="P670" i="4"/>
  <c r="P671" i="4"/>
  <c r="P672" i="4"/>
  <c r="P673" i="4"/>
  <c r="P674" i="4"/>
  <c r="P675" i="4"/>
  <c r="P676" i="4"/>
  <c r="P678" i="4"/>
  <c r="P679" i="4"/>
  <c r="P680" i="4"/>
  <c r="P681" i="4"/>
  <c r="P682" i="4"/>
  <c r="P683" i="4"/>
  <c r="P684" i="4"/>
  <c r="P685" i="4"/>
  <c r="P686" i="4"/>
  <c r="P687" i="4"/>
  <c r="P688" i="4"/>
  <c r="P690" i="4"/>
  <c r="R690" i="4" s="1"/>
  <c r="T690" i="4" s="1"/>
  <c r="P692" i="4"/>
  <c r="P694" i="4"/>
  <c r="P696" i="4"/>
  <c r="P697" i="4"/>
  <c r="J638" i="4"/>
  <c r="J639" i="4"/>
  <c r="J640" i="4" s="1"/>
  <c r="J644" i="4"/>
  <c r="J645" i="4"/>
  <c r="J646" i="4" s="1"/>
  <c r="J647" i="4"/>
  <c r="J648" i="4" s="1"/>
  <c r="J649" i="4" s="1"/>
  <c r="J650" i="4"/>
  <c r="J651" i="4" s="1"/>
  <c r="J652" i="4"/>
  <c r="J653" i="4" s="1"/>
  <c r="J654" i="4"/>
  <c r="J655" i="4" s="1"/>
  <c r="J656" i="4"/>
  <c r="J657" i="4" s="1"/>
  <c r="J662" i="4"/>
  <c r="J663" i="4"/>
  <c r="J664" i="4" s="1"/>
  <c r="J665" i="4"/>
  <c r="J666" i="4" s="1"/>
  <c r="J667" i="4"/>
  <c r="J668" i="4" s="1"/>
  <c r="J669" i="4" s="1"/>
  <c r="J670" i="4"/>
  <c r="J671" i="4" s="1"/>
  <c r="J672" i="4"/>
  <c r="J673" i="4" s="1"/>
  <c r="J674" i="4"/>
  <c r="J675" i="4" s="1"/>
  <c r="J676" i="4"/>
  <c r="J677" i="4" s="1"/>
  <c r="J678" i="4"/>
  <c r="J679" i="4" s="1"/>
  <c r="J680" i="4" s="1"/>
  <c r="J681" i="4" s="1"/>
  <c r="J682" i="4"/>
  <c r="J683" i="4" s="1"/>
  <c r="J684" i="4"/>
  <c r="J685" i="4" s="1"/>
  <c r="J686" i="4"/>
  <c r="J687" i="4" s="1"/>
  <c r="J688" i="4"/>
  <c r="J689" i="4" s="1"/>
  <c r="J690" i="4" s="1"/>
  <c r="J691" i="4" s="1"/>
  <c r="J692" i="4"/>
  <c r="J693" i="4" s="1"/>
  <c r="J694" i="4"/>
  <c r="J695" i="4" s="1"/>
  <c r="J696" i="4"/>
  <c r="J697" i="4" s="1"/>
  <c r="H639" i="4"/>
  <c r="H640" i="4" s="1"/>
  <c r="H644" i="4"/>
  <c r="H645" i="4"/>
  <c r="H646" i="4" s="1"/>
  <c r="H652" i="4"/>
  <c r="H653" i="4" s="1"/>
  <c r="H654" i="4"/>
  <c r="H655" i="4" s="1"/>
  <c r="H656" i="4"/>
  <c r="H657" i="4" s="1"/>
  <c r="H662" i="4"/>
  <c r="H663" i="4"/>
  <c r="H664" i="4" s="1"/>
  <c r="H665" i="4"/>
  <c r="H666" i="4" s="1"/>
  <c r="H667" i="4"/>
  <c r="H668" i="4" s="1"/>
  <c r="H669" i="4" s="1"/>
  <c r="H670" i="4" s="1"/>
  <c r="H671" i="4" s="1"/>
  <c r="H672" i="4"/>
  <c r="H673" i="4" s="1"/>
  <c r="H674" i="4"/>
  <c r="H675" i="4" s="1"/>
  <c r="H676" i="4"/>
  <c r="H677" i="4" s="1"/>
  <c r="H678" i="4"/>
  <c r="H679" i="4" s="1"/>
  <c r="H680" i="4" s="1"/>
  <c r="H681" i="4" s="1"/>
  <c r="H682" i="4" s="1"/>
  <c r="H683" i="4" s="1"/>
  <c r="H684" i="4"/>
  <c r="H685" i="4" s="1"/>
  <c r="H686" i="4"/>
  <c r="H687" i="4" s="1"/>
  <c r="H688" i="4"/>
  <c r="H689" i="4" s="1"/>
  <c r="H690" i="4" s="1"/>
  <c r="H691" i="4" s="1"/>
  <c r="H692" i="4"/>
  <c r="H693" i="4" s="1"/>
  <c r="H694" i="4"/>
  <c r="H695" i="4" s="1"/>
  <c r="H696" i="4"/>
  <c r="H697" i="4" s="1"/>
  <c r="F639" i="4"/>
  <c r="F640" i="4" s="1"/>
  <c r="F644" i="4"/>
  <c r="F645" i="4"/>
  <c r="F646" i="4" s="1"/>
  <c r="F647" i="4"/>
  <c r="F648" i="4" s="1"/>
  <c r="F649" i="4" s="1"/>
  <c r="F650" i="4" s="1"/>
  <c r="F651" i="4" s="1"/>
  <c r="F652" i="4"/>
  <c r="F653" i="4" s="1"/>
  <c r="F654" i="4"/>
  <c r="F655" i="4" s="1"/>
  <c r="F656" i="4"/>
  <c r="F657" i="4" s="1"/>
  <c r="F662" i="4"/>
  <c r="F663" i="4"/>
  <c r="F664" i="4" s="1"/>
  <c r="F665" i="4"/>
  <c r="F666" i="4" s="1"/>
  <c r="F667" i="4"/>
  <c r="F668" i="4" s="1"/>
  <c r="F669" i="4" s="1"/>
  <c r="F670" i="4" s="1"/>
  <c r="F671" i="4" s="1"/>
  <c r="F672" i="4"/>
  <c r="F673" i="4" s="1"/>
  <c r="F674" i="4"/>
  <c r="F675" i="4" s="1"/>
  <c r="F676" i="4"/>
  <c r="F677" i="4" s="1"/>
  <c r="F678" i="4"/>
  <c r="F679" i="4" s="1"/>
  <c r="F680" i="4" s="1"/>
  <c r="F681" i="4" s="1"/>
  <c r="F682" i="4" s="1"/>
  <c r="F683" i="4" s="1"/>
  <c r="F684" i="4"/>
  <c r="F685" i="4" s="1"/>
  <c r="F686" i="4"/>
  <c r="F687" i="4" s="1"/>
  <c r="F688" i="4"/>
  <c r="F689" i="4" s="1"/>
  <c r="F690" i="4" s="1"/>
  <c r="F691" i="4" s="1"/>
  <c r="F692" i="4"/>
  <c r="F693" i="4" s="1"/>
  <c r="F694" i="4"/>
  <c r="F695" i="4" s="1"/>
  <c r="F696" i="4"/>
  <c r="F697" i="4" s="1"/>
  <c r="D696" i="4"/>
  <c r="D697" i="4" s="1"/>
  <c r="D698" i="4"/>
  <c r="D699" i="4" s="1"/>
  <c r="D700" i="4" s="1"/>
  <c r="D639" i="4"/>
  <c r="D640" i="4" s="1"/>
  <c r="D644" i="4"/>
  <c r="D645" i="4"/>
  <c r="D646" i="4" s="1"/>
  <c r="D647" i="4"/>
  <c r="D648" i="4" s="1"/>
  <c r="D649" i="4" s="1"/>
  <c r="D650" i="4" s="1"/>
  <c r="D651" i="4" s="1"/>
  <c r="D652" i="4"/>
  <c r="D653" i="4" s="1"/>
  <c r="D654" i="4"/>
  <c r="D655" i="4" s="1"/>
  <c r="D656" i="4"/>
  <c r="D657" i="4" s="1"/>
  <c r="D663" i="4"/>
  <c r="D664" i="4" s="1"/>
  <c r="D665" i="4"/>
  <c r="D666" i="4" s="1"/>
  <c r="D667" i="4"/>
  <c r="D668" i="4" s="1"/>
  <c r="D669" i="4" s="1"/>
  <c r="D670" i="4" s="1"/>
  <c r="D671" i="4" s="1"/>
  <c r="D672" i="4"/>
  <c r="D673" i="4" s="1"/>
  <c r="D674" i="4"/>
  <c r="D675" i="4" s="1"/>
  <c r="D676" i="4"/>
  <c r="D677" i="4" s="1"/>
  <c r="D678" i="4"/>
  <c r="D679" i="4" s="1"/>
  <c r="D680" i="4" s="1"/>
  <c r="D681" i="4" s="1"/>
  <c r="D682" i="4" s="1"/>
  <c r="D683" i="4" s="1"/>
  <c r="D684" i="4"/>
  <c r="D685" i="4" s="1"/>
  <c r="D686" i="4"/>
  <c r="D687" i="4" s="1"/>
  <c r="D688" i="4"/>
  <c r="D689" i="4" s="1"/>
  <c r="D690" i="4" s="1"/>
  <c r="D691" i="4" s="1"/>
  <c r="D692" i="4"/>
  <c r="D693" i="4" s="1"/>
  <c r="D694" i="4"/>
  <c r="D695" i="4" s="1"/>
  <c r="B645" i="4"/>
  <c r="B646" i="4" s="1"/>
  <c r="B647" i="4" s="1"/>
  <c r="B648" i="4" s="1"/>
  <c r="B649" i="4" s="1"/>
  <c r="B650" i="4" s="1"/>
  <c r="B651" i="4" s="1"/>
  <c r="B652" i="4" s="1"/>
  <c r="B653" i="4" s="1"/>
  <c r="B654" i="4" s="1"/>
  <c r="B655" i="4" s="1"/>
  <c r="B656" i="4"/>
  <c r="B657" i="4" s="1"/>
  <c r="B667" i="4"/>
  <c r="B668" i="4" s="1"/>
  <c r="B669" i="4" s="1"/>
  <c r="B670" i="4" s="1"/>
  <c r="B671" i="4" s="1"/>
  <c r="B672" i="4" s="1"/>
  <c r="B673" i="4" s="1"/>
  <c r="B674" i="4" s="1"/>
  <c r="B675" i="4" s="1"/>
  <c r="B676" i="4" s="1"/>
  <c r="B677" i="4" s="1"/>
  <c r="B678" i="4"/>
  <c r="B679" i="4" s="1"/>
  <c r="B680" i="4" s="1"/>
  <c r="B681" i="4" s="1"/>
  <c r="B682" i="4" s="1"/>
  <c r="B683" i="4" s="1"/>
  <c r="B684" i="4" s="1"/>
  <c r="B685" i="4" s="1"/>
  <c r="B686" i="4" s="1"/>
  <c r="B687" i="4" s="1"/>
  <c r="B688" i="4"/>
  <c r="B689" i="4" s="1"/>
  <c r="B690" i="4" s="1"/>
  <c r="B691" i="4" s="1"/>
  <c r="B692" i="4" s="1"/>
  <c r="B693" i="4" s="1"/>
  <c r="B694" i="4" s="1"/>
  <c r="B695" i="4" s="1"/>
  <c r="B696" i="4" s="1"/>
  <c r="B697" i="4" s="1"/>
  <c r="R688" i="4" l="1"/>
  <c r="P777" i="4"/>
  <c r="P775" i="4"/>
  <c r="P776" i="4"/>
  <c r="U690" i="4"/>
  <c r="R694" i="4"/>
  <c r="T694" i="4" s="1"/>
  <c r="U694" i="4" s="1"/>
  <c r="R674" i="4"/>
  <c r="R672" i="4"/>
  <c r="R670" i="4"/>
  <c r="R701" i="4"/>
  <c r="R663" i="4"/>
  <c r="R661" i="4"/>
  <c r="S652" i="4"/>
  <c r="S701" i="4"/>
  <c r="S674" i="4"/>
  <c r="S670" i="4"/>
  <c r="S661" i="4"/>
  <c r="S650" i="4"/>
  <c r="B658" i="4"/>
  <c r="B659" i="4" s="1"/>
  <c r="B660" i="4" s="1"/>
  <c r="B661" i="4" s="1"/>
  <c r="B662" i="4" s="1"/>
  <c r="B663" i="4" s="1"/>
  <c r="B664" i="4" s="1"/>
  <c r="B665" i="4" s="1"/>
  <c r="B666" i="4" s="1"/>
  <c r="R654" i="4"/>
  <c r="T654" i="4" s="1"/>
  <c r="R652" i="4"/>
  <c r="R650" i="4"/>
  <c r="R647" i="4"/>
  <c r="R632" i="4"/>
  <c r="P446" i="4"/>
  <c r="P447" i="4"/>
  <c r="P448" i="4"/>
  <c r="P449" i="4"/>
  <c r="P450" i="4"/>
  <c r="P451" i="4"/>
  <c r="P452" i="4"/>
  <c r="P453" i="4"/>
  <c r="P454" i="4"/>
  <c r="P455" i="4"/>
  <c r="P456" i="4"/>
  <c r="P457" i="4"/>
  <c r="Q455" i="4"/>
  <c r="Q456" i="4"/>
  <c r="T688" i="4" l="1"/>
  <c r="T680" i="4"/>
  <c r="U680" i="4" s="1"/>
  <c r="T682" i="4"/>
  <c r="U682" i="4" s="1"/>
  <c r="T670" i="4"/>
  <c r="U670" i="4" s="1"/>
  <c r="T701" i="4"/>
  <c r="U701" i="4" s="1"/>
  <c r="T661" i="4"/>
  <c r="U661" i="4" s="1"/>
  <c r="T650" i="4"/>
  <c r="U650" i="4" s="1"/>
  <c r="T674" i="4"/>
  <c r="U674" i="4" s="1"/>
  <c r="T652" i="4"/>
  <c r="U652" i="4" s="1"/>
  <c r="R455" i="4"/>
  <c r="S455" i="4"/>
  <c r="Q52" i="4"/>
  <c r="P51" i="4"/>
  <c r="R51" i="4" s="1"/>
  <c r="H51" i="4"/>
  <c r="H52" i="4" s="1"/>
  <c r="F51" i="4"/>
  <c r="F52" i="4" s="1"/>
  <c r="J51" i="4"/>
  <c r="J52" i="4" s="1"/>
  <c r="D51" i="4"/>
  <c r="D52" i="4" s="1"/>
  <c r="Q26" i="4"/>
  <c r="P25" i="4"/>
  <c r="J25" i="4"/>
  <c r="J26" i="4" s="1"/>
  <c r="H25" i="4"/>
  <c r="H26" i="4" s="1"/>
  <c r="F25" i="4"/>
  <c r="F26" i="4" s="1"/>
  <c r="D25" i="4"/>
  <c r="D26" i="4" s="1"/>
  <c r="R25" i="4" l="1"/>
  <c r="S51" i="4"/>
  <c r="T51" i="4" s="1"/>
  <c r="U51" i="4" s="1"/>
  <c r="S25" i="4"/>
  <c r="T25" i="4" s="1"/>
  <c r="U25" i="4" s="1"/>
  <c r="T455" i="4"/>
  <c r="U455" i="4" s="1"/>
  <c r="B63" i="4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87" i="4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44" i="4"/>
  <c r="B145" i="4" s="1"/>
  <c r="B146" i="4" s="1"/>
  <c r="B147" i="4" s="1"/>
  <c r="B148" i="4" s="1"/>
  <c r="B149" i="4" s="1"/>
  <c r="B150" i="4" s="1"/>
  <c r="B151" i="4" s="1"/>
  <c r="B152" i="4" s="1"/>
  <c r="B153" i="4" s="1"/>
  <c r="B154" i="4" s="1"/>
  <c r="B155" i="4" s="1"/>
  <c r="B156" i="4" s="1"/>
  <c r="B157" i="4" s="1"/>
  <c r="B158" i="4" s="1"/>
  <c r="B159" i="4" s="1"/>
  <c r="B168" i="4"/>
  <c r="B169" i="4" s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92" i="4"/>
  <c r="B193" i="4" s="1"/>
  <c r="B194" i="4" s="1"/>
  <c r="B195" i="4" s="1"/>
  <c r="B196" i="4" s="1"/>
  <c r="B197" i="4" s="1"/>
  <c r="B198" i="4" s="1"/>
  <c r="B199" i="4" s="1"/>
  <c r="B200" i="4" s="1"/>
  <c r="B201" i="4" s="1"/>
  <c r="B202" i="4" s="1"/>
  <c r="B203" i="4" s="1"/>
  <c r="B268" i="4"/>
  <c r="B269" i="4" s="1"/>
  <c r="B270" i="4" s="1"/>
  <c r="B271" i="4" s="1"/>
  <c r="B272" i="4" s="1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294" i="4" s="1"/>
  <c r="B295" i="4" s="1"/>
  <c r="B296" i="4" s="1"/>
  <c r="B297" i="4" s="1"/>
  <c r="B298" i="4" s="1"/>
  <c r="B160" i="4" l="1"/>
  <c r="B161" i="4" s="1"/>
  <c r="B162" i="4" s="1"/>
  <c r="B163" i="4" s="1"/>
  <c r="B164" i="4" s="1"/>
  <c r="B165" i="4" s="1"/>
  <c r="B166" i="4" s="1"/>
  <c r="B167" i="4" s="1"/>
  <c r="B188" i="4"/>
  <c r="B189" i="4" s="1"/>
  <c r="B190" i="4" s="1"/>
  <c r="B191" i="4" s="1"/>
  <c r="B138" i="4"/>
  <c r="B139" i="4" s="1"/>
  <c r="B79" i="4"/>
  <c r="B80" i="4" s="1"/>
  <c r="B81" i="4" s="1"/>
  <c r="B82" i="4" s="1"/>
  <c r="B83" i="4" s="1"/>
  <c r="B84" i="4" s="1"/>
  <c r="B85" i="4" s="1"/>
  <c r="B86" i="4" s="1"/>
  <c r="B698" i="4"/>
  <c r="B699" i="4" s="1"/>
  <c r="B700" i="4" s="1"/>
  <c r="B701" i="4" s="1"/>
  <c r="B702" i="4" s="1"/>
  <c r="B703" i="4" s="1"/>
  <c r="B704" i="4" s="1"/>
  <c r="B705" i="4"/>
  <c r="B706" i="4" s="1"/>
  <c r="B707" i="4" s="1"/>
  <c r="B708" i="4" s="1"/>
  <c r="B709" i="4" s="1"/>
  <c r="B710" i="4" s="1"/>
  <c r="B711" i="4"/>
  <c r="B712" i="4" s="1"/>
  <c r="B713" i="4" s="1"/>
  <c r="B714" i="4" s="1"/>
  <c r="B715" i="4" s="1"/>
  <c r="B716" i="4" s="1"/>
  <c r="B717" i="4" s="1"/>
  <c r="B718" i="4" s="1"/>
  <c r="B719" i="4" s="1"/>
  <c r="B720" i="4" s="1"/>
  <c r="B721" i="4" s="1"/>
  <c r="B722" i="4" s="1"/>
  <c r="B723" i="4" s="1"/>
  <c r="B724" i="4" s="1"/>
  <c r="B725" i="4" s="1"/>
  <c r="B726" i="4" s="1"/>
  <c r="B727" i="4" s="1"/>
  <c r="B728" i="4" s="1"/>
  <c r="B730" i="4"/>
  <c r="B731" i="4" s="1"/>
  <c r="B732" i="4" s="1"/>
  <c r="B733" i="4" s="1"/>
  <c r="B734" i="4" s="1"/>
  <c r="B735" i="4" s="1"/>
  <c r="B736" i="4" s="1"/>
  <c r="B737" i="4" s="1"/>
  <c r="B738" i="4"/>
  <c r="B739" i="4" s="1"/>
  <c r="B740" i="4" s="1"/>
  <c r="B741" i="4" s="1"/>
  <c r="B742" i="4" s="1"/>
  <c r="B743" i="4" s="1"/>
  <c r="B744" i="4" s="1"/>
  <c r="B745" i="4" s="1"/>
  <c r="B746" i="4" s="1"/>
  <c r="B747" i="4" s="1"/>
  <c r="B748" i="4"/>
  <c r="B749" i="4" s="1"/>
  <c r="B750" i="4" s="1"/>
  <c r="B751" i="4" s="1"/>
  <c r="B752" i="4" s="1"/>
  <c r="B753" i="4" s="1"/>
  <c r="B755" i="4"/>
  <c r="B756" i="4" s="1"/>
  <c r="B757" i="4" s="1"/>
  <c r="B729" i="4" l="1"/>
  <c r="B140" i="4"/>
  <c r="B141" i="4" s="1"/>
  <c r="B142" i="4" s="1"/>
  <c r="B143" i="4" s="1"/>
  <c r="Q278" i="4" l="1"/>
  <c r="P277" i="4"/>
  <c r="R277" i="4" s="1"/>
  <c r="S277" i="4" l="1"/>
  <c r="S740" i="4"/>
  <c r="Q743" i="4"/>
  <c r="T277" i="4" l="1"/>
  <c r="U277" i="4" s="1"/>
  <c r="U323" i="4"/>
  <c r="Q745" i="4"/>
  <c r="S744" i="4" s="1"/>
  <c r="Q739" i="4"/>
  <c r="S738" i="4" s="1"/>
  <c r="P331" i="4"/>
  <c r="P329" i="4"/>
  <c r="R329" i="4" s="1"/>
  <c r="T329" i="4" s="1"/>
  <c r="S6" i="4"/>
  <c r="S11" i="4"/>
  <c r="S14" i="4"/>
  <c r="S16" i="4"/>
  <c r="Q19" i="4"/>
  <c r="Q22" i="4"/>
  <c r="Q24" i="4"/>
  <c r="Q28" i="4"/>
  <c r="S27" i="4" s="1"/>
  <c r="S29" i="4"/>
  <c r="Q34" i="4"/>
  <c r="Q35" i="4"/>
  <c r="Q37" i="4"/>
  <c r="Q38" i="4"/>
  <c r="Q40" i="4"/>
  <c r="Q41" i="4"/>
  <c r="Q43" i="4"/>
  <c r="Q45" i="4"/>
  <c r="Q47" i="4"/>
  <c r="Q49" i="4"/>
  <c r="Q50" i="4"/>
  <c r="Q54" i="4"/>
  <c r="S53" i="4" s="1"/>
  <c r="Q56" i="4"/>
  <c r="S55" i="4" s="1"/>
  <c r="Q58" i="4"/>
  <c r="S57" i="4" s="1"/>
  <c r="Q60" i="4"/>
  <c r="S59" i="4" s="1"/>
  <c r="Q64" i="4"/>
  <c r="Q65" i="4"/>
  <c r="Q67" i="4"/>
  <c r="Q68" i="4"/>
  <c r="Q70" i="4"/>
  <c r="Q71" i="4"/>
  <c r="Q73" i="4"/>
  <c r="Q75" i="4"/>
  <c r="S74" i="4" s="1"/>
  <c r="Q77" i="4"/>
  <c r="Q78" i="4"/>
  <c r="S81" i="4"/>
  <c r="Q84" i="4"/>
  <c r="S83" i="4" s="1"/>
  <c r="Q88" i="4"/>
  <c r="Q89" i="4"/>
  <c r="Q91" i="4"/>
  <c r="Q92" i="4"/>
  <c r="Q94" i="4"/>
  <c r="Q96" i="4"/>
  <c r="S99" i="4"/>
  <c r="Q102" i="4"/>
  <c r="Q103" i="4"/>
  <c r="Q105" i="4"/>
  <c r="S104" i="4" s="1"/>
  <c r="Q107" i="4"/>
  <c r="S106" i="4" s="1"/>
  <c r="Q109" i="4"/>
  <c r="S108" i="4" s="1"/>
  <c r="Q113" i="4"/>
  <c r="Q114" i="4"/>
  <c r="Q116" i="4"/>
  <c r="Q117" i="4"/>
  <c r="Q119" i="4"/>
  <c r="Q120" i="4"/>
  <c r="Q122" i="4"/>
  <c r="Q124" i="4"/>
  <c r="S123" i="4" s="1"/>
  <c r="Q126" i="4"/>
  <c r="S125" i="4" s="1"/>
  <c r="Q128" i="4"/>
  <c r="S127" i="4" s="1"/>
  <c r="Q130" i="4"/>
  <c r="S129" i="4" s="1"/>
  <c r="Q132" i="4"/>
  <c r="S131" i="4" s="1"/>
  <c r="Q134" i="4"/>
  <c r="Q135" i="4"/>
  <c r="Q137" i="4"/>
  <c r="S136" i="4" s="1"/>
  <c r="Q145" i="4"/>
  <c r="Q146" i="4"/>
  <c r="Q148" i="4"/>
  <c r="Q149" i="4"/>
  <c r="Q151" i="4"/>
  <c r="Q152" i="4"/>
  <c r="Q154" i="4"/>
  <c r="Q156" i="4"/>
  <c r="Q157" i="4"/>
  <c r="Q159" i="4"/>
  <c r="S158" i="4" s="1"/>
  <c r="Q163" i="4"/>
  <c r="S162" i="4" s="1"/>
  <c r="Q165" i="4"/>
  <c r="S164" i="4" s="1"/>
  <c r="Q169" i="4"/>
  <c r="Q170" i="4"/>
  <c r="Q172" i="4"/>
  <c r="Q173" i="4"/>
  <c r="Q175" i="4"/>
  <c r="Q176" i="4"/>
  <c r="Q178" i="4"/>
  <c r="Q180" i="4"/>
  <c r="S179" i="4" s="1"/>
  <c r="Q182" i="4"/>
  <c r="Q183" i="4"/>
  <c r="Q185" i="4"/>
  <c r="S184" i="4" s="1"/>
  <c r="Q187" i="4"/>
  <c r="S186" i="4" s="1"/>
  <c r="Q193" i="4"/>
  <c r="Q194" i="4"/>
  <c r="Q196" i="4"/>
  <c r="Q197" i="4"/>
  <c r="Q199" i="4"/>
  <c r="Q200" i="4"/>
  <c r="Q202" i="4"/>
  <c r="Q204" i="4"/>
  <c r="Q206" i="4"/>
  <c r="S205" i="4" s="1"/>
  <c r="Q208" i="4"/>
  <c r="Q209" i="4"/>
  <c r="Q211" i="4"/>
  <c r="Q213" i="4"/>
  <c r="Q215" i="4"/>
  <c r="Q221" i="4"/>
  <c r="Q222" i="4"/>
  <c r="Q224" i="4"/>
  <c r="Q225" i="4"/>
  <c r="Q227" i="4"/>
  <c r="Q228" i="4"/>
  <c r="Q230" i="4"/>
  <c r="Q232" i="4"/>
  <c r="Q234" i="4"/>
  <c r="Q235" i="4"/>
  <c r="Q237" i="4"/>
  <c r="S236" i="4" s="1"/>
  <c r="Q239" i="4"/>
  <c r="S238" i="4" s="1"/>
  <c r="Q241" i="4"/>
  <c r="S240" i="4" s="1"/>
  <c r="Q247" i="4"/>
  <c r="Q248" i="4"/>
  <c r="Q250" i="4"/>
  <c r="Q251" i="4"/>
  <c r="Q253" i="4"/>
  <c r="Q254" i="4"/>
  <c r="Q256" i="4"/>
  <c r="Q258" i="4"/>
  <c r="Q260" i="4"/>
  <c r="Q261" i="4"/>
  <c r="Q263" i="4"/>
  <c r="Q269" i="4"/>
  <c r="Q270" i="4"/>
  <c r="Q272" i="4"/>
  <c r="Q273" i="4"/>
  <c r="Q275" i="4"/>
  <c r="Q276" i="4"/>
  <c r="Q280" i="4"/>
  <c r="Q282" i="4"/>
  <c r="Q283" i="4"/>
  <c r="Q285" i="4"/>
  <c r="S284" i="4" s="1"/>
  <c r="Q287" i="4"/>
  <c r="Q289" i="4"/>
  <c r="Q291" i="4"/>
  <c r="Q295" i="4"/>
  <c r="Q296" i="4"/>
  <c r="Q352" i="4"/>
  <c r="S351" i="4" s="1"/>
  <c r="Q356" i="4"/>
  <c r="Q358" i="4"/>
  <c r="S359" i="4"/>
  <c r="Q379" i="4"/>
  <c r="Q380" i="4"/>
  <c r="Q381" i="4"/>
  <c r="Q382" i="4"/>
  <c r="Q383" i="4"/>
  <c r="Q384" i="4"/>
  <c r="S385" i="4"/>
  <c r="S387" i="4"/>
  <c r="Q432" i="4"/>
  <c r="S431" i="4" s="1"/>
  <c r="Q434" i="4"/>
  <c r="S433" i="4" s="1"/>
  <c r="Q436" i="4"/>
  <c r="S435" i="4" s="1"/>
  <c r="Q438" i="4"/>
  <c r="S437" i="4" s="1"/>
  <c r="Q442" i="4"/>
  <c r="S441" i="4" s="1"/>
  <c r="Q444" i="4"/>
  <c r="S443" i="4" s="1"/>
  <c r="Q446" i="4"/>
  <c r="S445" i="4" s="1"/>
  <c r="Q448" i="4"/>
  <c r="S447" i="4" s="1"/>
  <c r="Q450" i="4"/>
  <c r="S449" i="4" s="1"/>
  <c r="Q452" i="4"/>
  <c r="S451" i="4" s="1"/>
  <c r="Q454" i="4"/>
  <c r="S453" i="4" s="1"/>
  <c r="Q458" i="4"/>
  <c r="S457" i="4" s="1"/>
  <c r="Q460" i="4"/>
  <c r="S459" i="4" s="1"/>
  <c r="Q464" i="4"/>
  <c r="S463" i="4" s="1"/>
  <c r="Q466" i="4"/>
  <c r="S465" i="4" s="1"/>
  <c r="S467" i="4"/>
  <c r="S469" i="4"/>
  <c r="Q478" i="4"/>
  <c r="S477" i="4" s="1"/>
  <c r="Q480" i="4"/>
  <c r="S479" i="4" s="1"/>
  <c r="Q484" i="4"/>
  <c r="S483" i="4" s="1"/>
  <c r="Q486" i="4"/>
  <c r="S485" i="4" s="1"/>
  <c r="Q488" i="4"/>
  <c r="S487" i="4" s="1"/>
  <c r="Q490" i="4"/>
  <c r="S489" i="4" s="1"/>
  <c r="Q492" i="4"/>
  <c r="S491" i="4" s="1"/>
  <c r="Q494" i="4"/>
  <c r="S493" i="4" s="1"/>
  <c r="Q496" i="4"/>
  <c r="S495" i="4" s="1"/>
  <c r="Q498" i="4"/>
  <c r="S497" i="4" s="1"/>
  <c r="Q503" i="4"/>
  <c r="Q505" i="4"/>
  <c r="Q506" i="4"/>
  <c r="Q508" i="4"/>
  <c r="Q509" i="4"/>
  <c r="Q511" i="4"/>
  <c r="Q512" i="4"/>
  <c r="Q513" i="4"/>
  <c r="Q514" i="4"/>
  <c r="Q515" i="4"/>
  <c r="Q516" i="4"/>
  <c r="Q517" i="4"/>
  <c r="Q518" i="4"/>
  <c r="Q519" i="4"/>
  <c r="Q520" i="4"/>
  <c r="Q521" i="4"/>
  <c r="Q522" i="4"/>
  <c r="Q523" i="4"/>
  <c r="Q524" i="4"/>
  <c r="Q525" i="4"/>
  <c r="Q526" i="4"/>
  <c r="Q527" i="4"/>
  <c r="Q528" i="4"/>
  <c r="Q529" i="4"/>
  <c r="Q530" i="4"/>
  <c r="Q531" i="4"/>
  <c r="Q533" i="4"/>
  <c r="Q536" i="4"/>
  <c r="S535" i="4" s="1"/>
  <c r="Q537" i="4"/>
  <c r="Q539" i="4"/>
  <c r="Q541" i="4"/>
  <c r="Q542" i="4"/>
  <c r="Q543" i="4"/>
  <c r="Q544" i="4"/>
  <c r="Q546" i="4"/>
  <c r="S545" i="4" s="1"/>
  <c r="Q554" i="4"/>
  <c r="S553" i="4" s="1"/>
  <c r="Q555" i="4"/>
  <c r="Q556" i="4"/>
  <c r="Q557" i="4"/>
  <c r="Q559" i="4"/>
  <c r="S558" i="4" s="1"/>
  <c r="Q563" i="4"/>
  <c r="S562" i="4" s="1"/>
  <c r="Q565" i="4"/>
  <c r="S564" i="4" s="1"/>
  <c r="Q571" i="4"/>
  <c r="S570" i="4" s="1"/>
  <c r="Q573" i="4"/>
  <c r="S572" i="4" s="1"/>
  <c r="Q575" i="4"/>
  <c r="S574" i="4" s="1"/>
  <c r="Q579" i="4"/>
  <c r="S578" i="4" s="1"/>
  <c r="Q581" i="4"/>
  <c r="Q582" i="4"/>
  <c r="Q586" i="4"/>
  <c r="S585" i="4" s="1"/>
  <c r="Q588" i="4"/>
  <c r="S587" i="4" s="1"/>
  <c r="Q590" i="4"/>
  <c r="S589" i="4" s="1"/>
  <c r="Q592" i="4"/>
  <c r="S591" i="4" s="1"/>
  <c r="Q594" i="4"/>
  <c r="S593" i="4" s="1"/>
  <c r="Q596" i="4"/>
  <c r="S595" i="4" s="1"/>
  <c r="Q598" i="4"/>
  <c r="S597" i="4" s="1"/>
  <c r="Q600" i="4"/>
  <c r="S599" i="4" s="1"/>
  <c r="Q602" i="4"/>
  <c r="S601" i="4" s="1"/>
  <c r="Q604" i="4"/>
  <c r="S603" i="4" s="1"/>
  <c r="Q606" i="4"/>
  <c r="Q607" i="4"/>
  <c r="Q608" i="4"/>
  <c r="Q609" i="4"/>
  <c r="Q610" i="4"/>
  <c r="Q611" i="4"/>
  <c r="Q612" i="4"/>
  <c r="Q613" i="4"/>
  <c r="Q614" i="4"/>
  <c r="S618" i="4"/>
  <c r="S620" i="4"/>
  <c r="S624" i="4"/>
  <c r="T624" i="4" s="1"/>
  <c r="S645" i="4"/>
  <c r="S656" i="4"/>
  <c r="S663" i="4"/>
  <c r="T663" i="4" s="1"/>
  <c r="U663" i="4" s="1"/>
  <c r="S672" i="4"/>
  <c r="S684" i="4"/>
  <c r="S692" i="4"/>
  <c r="Q699" i="4"/>
  <c r="Q706" i="4"/>
  <c r="S705" i="4" s="1"/>
  <c r="Q708" i="4"/>
  <c r="S707" i="4" s="1"/>
  <c r="Q712" i="4"/>
  <c r="Q713" i="4"/>
  <c r="Q715" i="4"/>
  <c r="Q716" i="4"/>
  <c r="Q717" i="4"/>
  <c r="Q718" i="4"/>
  <c r="Q719" i="4"/>
  <c r="Q731" i="4"/>
  <c r="S730" i="4" s="1"/>
  <c r="Q733" i="4"/>
  <c r="S732" i="4" s="1"/>
  <c r="Q735" i="4"/>
  <c r="S734" i="4" s="1"/>
  <c r="Q749" i="4"/>
  <c r="S748" i="4" s="1"/>
  <c r="Q751" i="4"/>
  <c r="S750" i="4" s="1"/>
  <c r="Q753" i="4"/>
  <c r="S752" i="4" s="1"/>
  <c r="Q32" i="4"/>
  <c r="S31" i="4" s="1"/>
  <c r="Q62" i="4"/>
  <c r="S61" i="4" s="1"/>
  <c r="Q86" i="4"/>
  <c r="S85" i="4" s="1"/>
  <c r="Q111" i="4"/>
  <c r="S110" i="4" s="1"/>
  <c r="S375" i="4"/>
  <c r="S389" i="4"/>
  <c r="S391" i="4"/>
  <c r="S393" i="4"/>
  <c r="S395" i="4"/>
  <c r="S397" i="4"/>
  <c r="S399" i="4"/>
  <c r="S401" i="4"/>
  <c r="S403" i="4"/>
  <c r="S407" i="4"/>
  <c r="Q759" i="4"/>
  <c r="S758" i="4" s="1"/>
  <c r="Q298" i="4"/>
  <c r="Q615" i="4"/>
  <c r="S742" i="4"/>
  <c r="P712" i="4"/>
  <c r="P713" i="4"/>
  <c r="P711" i="4"/>
  <c r="P715" i="4"/>
  <c r="P716" i="4"/>
  <c r="P714" i="4"/>
  <c r="P717" i="4"/>
  <c r="R717" i="4" s="1"/>
  <c r="P728" i="4"/>
  <c r="P16" i="4"/>
  <c r="R16" i="4" s="1"/>
  <c r="P8" i="4"/>
  <c r="R8" i="4" s="1"/>
  <c r="P131" i="4"/>
  <c r="R131" i="4" s="1"/>
  <c r="P158" i="4"/>
  <c r="R158" i="4" s="1"/>
  <c r="P179" i="4"/>
  <c r="R179" i="4" s="1"/>
  <c r="P358" i="4"/>
  <c r="P360" i="4"/>
  <c r="P362" i="4"/>
  <c r="P363" i="4"/>
  <c r="P365" i="4"/>
  <c r="P366" i="4"/>
  <c r="P368" i="4"/>
  <c r="P370" i="4"/>
  <c r="P372" i="4"/>
  <c r="P374" i="4"/>
  <c r="P375" i="4"/>
  <c r="P376" i="4"/>
  <c r="P378" i="4"/>
  <c r="P380" i="4"/>
  <c r="P382" i="4"/>
  <c r="P384" i="4"/>
  <c r="P386" i="4"/>
  <c r="P389" i="4"/>
  <c r="R389" i="4" s="1"/>
  <c r="P395" i="4"/>
  <c r="R395" i="4" s="1"/>
  <c r="P401" i="4"/>
  <c r="R401" i="4" s="1"/>
  <c r="P403" i="4"/>
  <c r="R403" i="4" s="1"/>
  <c r="P407" i="4"/>
  <c r="R407" i="4" s="1"/>
  <c r="P432" i="4"/>
  <c r="P434" i="4"/>
  <c r="P436" i="4"/>
  <c r="P438" i="4"/>
  <c r="P442" i="4"/>
  <c r="P444" i="4"/>
  <c r="P458" i="4"/>
  <c r="P460" i="4"/>
  <c r="P464" i="4"/>
  <c r="P466" i="4"/>
  <c r="P468" i="4"/>
  <c r="P470" i="4"/>
  <c r="P478" i="4"/>
  <c r="P480" i="4"/>
  <c r="P484" i="4"/>
  <c r="P486" i="4"/>
  <c r="P488" i="4"/>
  <c r="P490" i="4"/>
  <c r="P494" i="4"/>
  <c r="P496" i="4"/>
  <c r="P498" i="4"/>
  <c r="P502" i="4"/>
  <c r="P532" i="4"/>
  <c r="P534" i="4"/>
  <c r="P538" i="4"/>
  <c r="P552" i="4"/>
  <c r="P554" i="4"/>
  <c r="P556" i="4"/>
  <c r="P563" i="4"/>
  <c r="P571" i="4"/>
  <c r="P575" i="4"/>
  <c r="P579" i="4"/>
  <c r="P581" i="4"/>
  <c r="P588" i="4"/>
  <c r="P590" i="4"/>
  <c r="P592" i="4"/>
  <c r="P594" i="4"/>
  <c r="P596" i="4"/>
  <c r="P598" i="4"/>
  <c r="P600" i="4"/>
  <c r="P602" i="4"/>
  <c r="P604" i="4"/>
  <c r="P606" i="4"/>
  <c r="P706" i="4"/>
  <c r="P708" i="4"/>
  <c r="P731" i="4"/>
  <c r="P733" i="4"/>
  <c r="P735" i="4"/>
  <c r="P739" i="4"/>
  <c r="P741" i="4"/>
  <c r="P743" i="4"/>
  <c r="P745" i="4"/>
  <c r="P747" i="4"/>
  <c r="P14" i="4"/>
  <c r="R14" i="4" s="1"/>
  <c r="P18" i="4"/>
  <c r="P21" i="4"/>
  <c r="P29" i="4"/>
  <c r="R29" i="4" s="1"/>
  <c r="P31" i="4"/>
  <c r="R31" i="4" s="1"/>
  <c r="P33" i="4"/>
  <c r="R33" i="4" s="1"/>
  <c r="P42" i="4"/>
  <c r="R42" i="4" s="1"/>
  <c r="P44" i="4"/>
  <c r="R44" i="4" s="1"/>
  <c r="P46" i="4"/>
  <c r="R46" i="4" s="1"/>
  <c r="P55" i="4"/>
  <c r="R55" i="4" s="1"/>
  <c r="P63" i="4"/>
  <c r="R63" i="4" s="1"/>
  <c r="P66" i="4"/>
  <c r="R66" i="4" s="1"/>
  <c r="P69" i="4"/>
  <c r="R69" i="4" s="1"/>
  <c r="P76" i="4"/>
  <c r="R76" i="4" s="1"/>
  <c r="P83" i="4"/>
  <c r="P87" i="4"/>
  <c r="P90" i="4"/>
  <c r="R90" i="4" s="1"/>
  <c r="P101" i="4"/>
  <c r="R101" i="4" s="1"/>
  <c r="P104" i="4"/>
  <c r="R104" i="4" s="1"/>
  <c r="P192" i="4"/>
  <c r="R192" i="4" s="1"/>
  <c r="P233" i="4"/>
  <c r="R233" i="4" s="1"/>
  <c r="P236" i="4"/>
  <c r="R236" i="4" s="1"/>
  <c r="P238" i="4"/>
  <c r="R238" i="4" s="1"/>
  <c r="P3" i="4"/>
  <c r="P6" i="4"/>
  <c r="R6" i="4" s="1"/>
  <c r="P11" i="4"/>
  <c r="R11" i="4" s="1"/>
  <c r="P23" i="4"/>
  <c r="R27" i="4"/>
  <c r="P36" i="4"/>
  <c r="R36" i="4" s="1"/>
  <c r="P39" i="4"/>
  <c r="R39" i="4" s="1"/>
  <c r="P48" i="4"/>
  <c r="R48" i="4" s="1"/>
  <c r="R53" i="4"/>
  <c r="P57" i="4"/>
  <c r="R57" i="4" s="1"/>
  <c r="P59" i="4"/>
  <c r="R59" i="4" s="1"/>
  <c r="P61" i="4"/>
  <c r="R61" i="4" s="1"/>
  <c r="P72" i="4"/>
  <c r="R72" i="4" s="1"/>
  <c r="P74" i="4"/>
  <c r="R74" i="4" s="1"/>
  <c r="P85" i="4"/>
  <c r="P93" i="4"/>
  <c r="R93" i="4" s="1"/>
  <c r="P95" i="4"/>
  <c r="R95" i="4" s="1"/>
  <c r="P106" i="4"/>
  <c r="R106" i="4" s="1"/>
  <c r="P108" i="4"/>
  <c r="R108" i="4" s="1"/>
  <c r="P110" i="4"/>
  <c r="R110" i="4" s="1"/>
  <c r="P112" i="4"/>
  <c r="R112" i="4" s="1"/>
  <c r="P115" i="4"/>
  <c r="R115" i="4" s="1"/>
  <c r="P118" i="4"/>
  <c r="R118" i="4" s="1"/>
  <c r="P121" i="4"/>
  <c r="R121" i="4" s="1"/>
  <c r="P123" i="4"/>
  <c r="R123" i="4" s="1"/>
  <c r="P125" i="4"/>
  <c r="R125" i="4" s="1"/>
  <c r="P127" i="4"/>
  <c r="R127" i="4" s="1"/>
  <c r="P129" i="4"/>
  <c r="R129" i="4" s="1"/>
  <c r="P133" i="4"/>
  <c r="R133" i="4" s="1"/>
  <c r="P136" i="4"/>
  <c r="R136" i="4" s="1"/>
  <c r="P144" i="4"/>
  <c r="R144" i="4" s="1"/>
  <c r="P147" i="4"/>
  <c r="R147" i="4" s="1"/>
  <c r="P150" i="4"/>
  <c r="R150" i="4" s="1"/>
  <c r="P153" i="4"/>
  <c r="R153" i="4" s="1"/>
  <c r="P155" i="4"/>
  <c r="R155" i="4" s="1"/>
  <c r="P162" i="4"/>
  <c r="R162" i="4" s="1"/>
  <c r="P164" i="4"/>
  <c r="R164" i="4" s="1"/>
  <c r="P166" i="4"/>
  <c r="R166" i="4" s="1"/>
  <c r="P168" i="4"/>
  <c r="R168" i="4" s="1"/>
  <c r="P171" i="4"/>
  <c r="R171" i="4" s="1"/>
  <c r="P174" i="4"/>
  <c r="R174" i="4" s="1"/>
  <c r="P177" i="4"/>
  <c r="R177" i="4" s="1"/>
  <c r="P181" i="4"/>
  <c r="R181" i="4" s="1"/>
  <c r="P184" i="4"/>
  <c r="R184" i="4" s="1"/>
  <c r="P186" i="4"/>
  <c r="R186" i="4" s="1"/>
  <c r="P195" i="4"/>
  <c r="R195" i="4" s="1"/>
  <c r="P198" i="4"/>
  <c r="R198" i="4" s="1"/>
  <c r="R201" i="4"/>
  <c r="R203" i="4"/>
  <c r="R205" i="4"/>
  <c r="P207" i="4"/>
  <c r="R207" i="4" s="1"/>
  <c r="P210" i="4"/>
  <c r="R210" i="4" s="1"/>
  <c r="P212" i="4"/>
  <c r="R212" i="4" s="1"/>
  <c r="P214" i="4"/>
  <c r="R214" i="4" s="1"/>
  <c r="P220" i="4"/>
  <c r="R220" i="4" s="1"/>
  <c r="P223" i="4"/>
  <c r="R223" i="4" s="1"/>
  <c r="P226" i="4"/>
  <c r="R226" i="4" s="1"/>
  <c r="P229" i="4"/>
  <c r="R229" i="4" s="1"/>
  <c r="P231" i="4"/>
  <c r="R231" i="4" s="1"/>
  <c r="P240" i="4"/>
  <c r="R240" i="4" s="1"/>
  <c r="P246" i="4"/>
  <c r="R246" i="4" s="1"/>
  <c r="P249" i="4"/>
  <c r="R249" i="4" s="1"/>
  <c r="P252" i="4"/>
  <c r="R252" i="4" s="1"/>
  <c r="P255" i="4"/>
  <c r="R255" i="4" s="1"/>
  <c r="P257" i="4"/>
  <c r="R257" i="4" s="1"/>
  <c r="P259" i="4"/>
  <c r="R259" i="4" s="1"/>
  <c r="P262" i="4"/>
  <c r="R262" i="4" s="1"/>
  <c r="P266" i="4"/>
  <c r="R266" i="4" s="1"/>
  <c r="P268" i="4"/>
  <c r="R268" i="4" s="1"/>
  <c r="P271" i="4"/>
  <c r="R271" i="4" s="1"/>
  <c r="P274" i="4"/>
  <c r="R274" i="4" s="1"/>
  <c r="P279" i="4"/>
  <c r="R279" i="4" s="1"/>
  <c r="P281" i="4"/>
  <c r="R281" i="4" s="1"/>
  <c r="P284" i="4"/>
  <c r="R284" i="4" s="1"/>
  <c r="P286" i="4"/>
  <c r="R286" i="4" s="1"/>
  <c r="P288" i="4"/>
  <c r="R288" i="4" s="1"/>
  <c r="P290" i="4"/>
  <c r="R290" i="4" s="1"/>
  <c r="P294" i="4"/>
  <c r="R294" i="4" s="1"/>
  <c r="P297" i="4"/>
  <c r="R297" i="4" s="1"/>
  <c r="P299" i="4"/>
  <c r="R299" i="4" s="1"/>
  <c r="R302" i="4"/>
  <c r="R305" i="4"/>
  <c r="R308" i="4"/>
  <c r="R310" i="4"/>
  <c r="R313" i="4"/>
  <c r="R315" i="4"/>
  <c r="R317" i="4"/>
  <c r="T317" i="4" s="1"/>
  <c r="P333" i="4"/>
  <c r="R333" i="4" s="1"/>
  <c r="P336" i="4"/>
  <c r="R336" i="4" s="1"/>
  <c r="T336" i="4" s="1"/>
  <c r="P339" i="4"/>
  <c r="R339" i="4" s="1"/>
  <c r="P347" i="4"/>
  <c r="R347" i="4" s="1"/>
  <c r="P349" i="4"/>
  <c r="R349" i="4" s="1"/>
  <c r="P351" i="4"/>
  <c r="P353" i="4"/>
  <c r="P355" i="4"/>
  <c r="P357" i="4"/>
  <c r="P359" i="4"/>
  <c r="P361" i="4"/>
  <c r="P364" i="4"/>
  <c r="P367" i="4"/>
  <c r="P369" i="4"/>
  <c r="P371" i="4"/>
  <c r="P373" i="4"/>
  <c r="P377" i="4"/>
  <c r="P379" i="4"/>
  <c r="P381" i="4"/>
  <c r="P383" i="4"/>
  <c r="P385" i="4"/>
  <c r="P387" i="4"/>
  <c r="R387" i="4" s="1"/>
  <c r="P431" i="4"/>
  <c r="P433" i="4"/>
  <c r="P435" i="4"/>
  <c r="P437" i="4"/>
  <c r="P439" i="4"/>
  <c r="P440" i="4"/>
  <c r="P441" i="4"/>
  <c r="P443" i="4"/>
  <c r="P445" i="4"/>
  <c r="P459" i="4"/>
  <c r="P461" i="4"/>
  <c r="P462" i="4"/>
  <c r="P463" i="4"/>
  <c r="P465" i="4"/>
  <c r="P467" i="4"/>
  <c r="P469" i="4"/>
  <c r="P475" i="4"/>
  <c r="P476" i="4"/>
  <c r="P477" i="4"/>
  <c r="P479" i="4"/>
  <c r="P481" i="4"/>
  <c r="R481" i="4" s="1"/>
  <c r="T481" i="4" s="1"/>
  <c r="P483" i="4"/>
  <c r="P485" i="4"/>
  <c r="P487" i="4"/>
  <c r="P489" i="4"/>
  <c r="P491" i="4"/>
  <c r="R491" i="4" s="1"/>
  <c r="P493" i="4"/>
  <c r="P495" i="4"/>
  <c r="P497" i="4"/>
  <c r="P499" i="4"/>
  <c r="P500" i="4"/>
  <c r="P501" i="4"/>
  <c r="P504" i="4"/>
  <c r="R504" i="4" s="1"/>
  <c r="P507" i="4"/>
  <c r="R507" i="4" s="1"/>
  <c r="P510" i="4"/>
  <c r="R510" i="4" s="1"/>
  <c r="P513" i="4"/>
  <c r="R513" i="4" s="1"/>
  <c r="P516" i="4"/>
  <c r="P519" i="4"/>
  <c r="P522" i="4"/>
  <c r="P525" i="4"/>
  <c r="P528" i="4"/>
  <c r="P531" i="4"/>
  <c r="P533" i="4"/>
  <c r="P535" i="4"/>
  <c r="P537" i="4"/>
  <c r="P540" i="4"/>
  <c r="R540" i="4" s="1"/>
  <c r="P543" i="4"/>
  <c r="P545" i="4"/>
  <c r="R545" i="4" s="1"/>
  <c r="P553" i="4"/>
  <c r="P555" i="4"/>
  <c r="P558" i="4"/>
  <c r="P562" i="4"/>
  <c r="P564" i="4"/>
  <c r="R564" i="4" s="1"/>
  <c r="P570" i="4"/>
  <c r="P572" i="4"/>
  <c r="R572" i="4" s="1"/>
  <c r="P574" i="4"/>
  <c r="P576" i="4"/>
  <c r="P577" i="4"/>
  <c r="P578" i="4"/>
  <c r="P580" i="4"/>
  <c r="P585" i="4"/>
  <c r="R585" i="4" s="1"/>
  <c r="P587" i="4"/>
  <c r="P589" i="4"/>
  <c r="P591" i="4"/>
  <c r="P593" i="4"/>
  <c r="P595" i="4"/>
  <c r="P597" i="4"/>
  <c r="P599" i="4"/>
  <c r="P601" i="4"/>
  <c r="P603" i="4"/>
  <c r="P605" i="4"/>
  <c r="P608" i="4"/>
  <c r="R608" i="4" s="1"/>
  <c r="P610" i="4"/>
  <c r="R610" i="4" s="1"/>
  <c r="R612" i="4"/>
  <c r="R614" i="4"/>
  <c r="P616" i="4"/>
  <c r="P698" i="4"/>
  <c r="P704" i="4"/>
  <c r="R703" i="4" s="1"/>
  <c r="P705" i="4"/>
  <c r="P707" i="4"/>
  <c r="P709" i="4"/>
  <c r="P710" i="4"/>
  <c r="P730" i="4"/>
  <c r="R730" i="4" s="1"/>
  <c r="T730" i="4" s="1"/>
  <c r="U730" i="4" s="1"/>
  <c r="P732" i="4"/>
  <c r="R732" i="4" s="1"/>
  <c r="T732" i="4" s="1"/>
  <c r="U732" i="4" s="1"/>
  <c r="P734" i="4"/>
  <c r="R734" i="4" s="1"/>
  <c r="T734" i="4" s="1"/>
  <c r="U734" i="4" s="1"/>
  <c r="P736" i="4"/>
  <c r="P737" i="4"/>
  <c r="P738" i="4"/>
  <c r="P740" i="4"/>
  <c r="P742" i="4"/>
  <c r="P744" i="4"/>
  <c r="R744" i="4" s="1"/>
  <c r="P746" i="4"/>
  <c r="R746" i="4" s="1"/>
  <c r="T746" i="4" s="1"/>
  <c r="U746" i="4" s="1"/>
  <c r="P748" i="4"/>
  <c r="R748" i="4" s="1"/>
  <c r="P750" i="4"/>
  <c r="R750" i="4" s="1"/>
  <c r="P752" i="4"/>
  <c r="R752" i="4" s="1"/>
  <c r="P754" i="4"/>
  <c r="R754" i="4" s="1"/>
  <c r="P758" i="4"/>
  <c r="R758" i="4" s="1"/>
  <c r="T758" i="4" s="1"/>
  <c r="P762" i="4"/>
  <c r="R762" i="4" s="1"/>
  <c r="T762" i="4" s="1"/>
  <c r="W762" i="4" s="1"/>
  <c r="R393" i="4"/>
  <c r="R399" i="4"/>
  <c r="R397" i="4"/>
  <c r="R391" i="4"/>
  <c r="S622" i="4"/>
  <c r="D3" i="4"/>
  <c r="D4" i="4" s="1"/>
  <c r="D5" i="4" s="1"/>
  <c r="D6" i="4" s="1"/>
  <c r="D7" i="4" s="1"/>
  <c r="D155" i="4"/>
  <c r="D156" i="4" s="1"/>
  <c r="D157" i="4" s="1"/>
  <c r="D746" i="4"/>
  <c r="D747" i="4" s="1"/>
  <c r="B431" i="4"/>
  <c r="B432" i="4" s="1"/>
  <c r="B433" i="4" s="1"/>
  <c r="B434" i="4" s="1"/>
  <c r="J44" i="4"/>
  <c r="J45" i="4" s="1"/>
  <c r="H44" i="4"/>
  <c r="H45" i="4" s="1"/>
  <c r="F44" i="4"/>
  <c r="F45" i="4" s="1"/>
  <c r="J18" i="4"/>
  <c r="J19" i="4" s="1"/>
  <c r="J20" i="4" s="1"/>
  <c r="F18" i="4"/>
  <c r="F19" i="4" s="1"/>
  <c r="F20" i="4" s="1"/>
  <c r="F746" i="4"/>
  <c r="F747" i="4" s="1"/>
  <c r="J6" i="4"/>
  <c r="J7" i="4" s="1"/>
  <c r="J8" i="4"/>
  <c r="J9" i="4" s="1"/>
  <c r="J10" i="4" s="1"/>
  <c r="J11" i="4"/>
  <c r="J12" i="4" s="1"/>
  <c r="J13" i="4" s="1"/>
  <c r="J14" i="4"/>
  <c r="J15" i="4" s="1"/>
  <c r="J16" i="4"/>
  <c r="J17" i="4" s="1"/>
  <c r="J22" i="4"/>
  <c r="J23" i="4"/>
  <c r="J24" i="4" s="1"/>
  <c r="J28" i="4"/>
  <c r="J29" i="4"/>
  <c r="J30" i="4" s="1"/>
  <c r="J31" i="4"/>
  <c r="J32" i="4" s="1"/>
  <c r="J33" i="4"/>
  <c r="J34" i="4" s="1"/>
  <c r="J35" i="4" s="1"/>
  <c r="J36" i="4"/>
  <c r="J37" i="4" s="1"/>
  <c r="J38" i="4" s="1"/>
  <c r="J39" i="4"/>
  <c r="J40" i="4" s="1"/>
  <c r="J41" i="4" s="1"/>
  <c r="J42" i="4"/>
  <c r="J43" i="4" s="1"/>
  <c r="J47" i="4"/>
  <c r="J48" i="4"/>
  <c r="J49" i="4" s="1"/>
  <c r="J50" i="4" s="1"/>
  <c r="J54" i="4"/>
  <c r="J55" i="4"/>
  <c r="J56" i="4" s="1"/>
  <c r="J57" i="4"/>
  <c r="J58" i="4" s="1"/>
  <c r="J59" i="4"/>
  <c r="J60" i="4" s="1"/>
  <c r="J62" i="4"/>
  <c r="J63" i="4"/>
  <c r="J64" i="4" s="1"/>
  <c r="J65" i="4" s="1"/>
  <c r="J66" i="4"/>
  <c r="J67" i="4" s="1"/>
  <c r="J68" i="4" s="1"/>
  <c r="J69" i="4"/>
  <c r="J70" i="4" s="1"/>
  <c r="J71" i="4" s="1"/>
  <c r="J72" i="4"/>
  <c r="J73" i="4" s="1"/>
  <c r="J74" i="4"/>
  <c r="J75" i="4" s="1"/>
  <c r="J76" i="4"/>
  <c r="J77" i="4" s="1"/>
  <c r="J78" i="4" s="1"/>
  <c r="J86" i="4"/>
  <c r="J87" i="4"/>
  <c r="J88" i="4" s="1"/>
  <c r="J89" i="4" s="1"/>
  <c r="J90" i="4"/>
  <c r="J91" i="4" s="1"/>
  <c r="J92" i="4" s="1"/>
  <c r="J93" i="4"/>
  <c r="J94" i="4" s="1"/>
  <c r="J96" i="4"/>
  <c r="J100" i="4"/>
  <c r="J101" i="4"/>
  <c r="J102" i="4" s="1"/>
  <c r="J103" i="4" s="1"/>
  <c r="J104" i="4"/>
  <c r="J105" i="4" s="1"/>
  <c r="J106" i="4"/>
  <c r="J107" i="4" s="1"/>
  <c r="J108" i="4"/>
  <c r="J109" i="4" s="1"/>
  <c r="J111" i="4"/>
  <c r="J112" i="4"/>
  <c r="J113" i="4" s="1"/>
  <c r="J114" i="4" s="1"/>
  <c r="J115" i="4"/>
  <c r="J116" i="4" s="1"/>
  <c r="J117" i="4" s="1"/>
  <c r="J118" i="4"/>
  <c r="J119" i="4" s="1"/>
  <c r="J120" i="4" s="1"/>
  <c r="J121" i="4"/>
  <c r="J122" i="4" s="1"/>
  <c r="J123" i="4"/>
  <c r="J124" i="4" s="1"/>
  <c r="J125" i="4"/>
  <c r="J126" i="4" s="1"/>
  <c r="J127" i="4"/>
  <c r="J128" i="4" s="1"/>
  <c r="J129" i="4" s="1"/>
  <c r="J130" i="4" s="1"/>
  <c r="J131" i="4"/>
  <c r="J132" i="4" s="1"/>
  <c r="J133" i="4"/>
  <c r="J134" i="4" s="1"/>
  <c r="J135" i="4" s="1"/>
  <c r="J136" i="4"/>
  <c r="J137" i="4" s="1"/>
  <c r="J143" i="4"/>
  <c r="J144" i="4"/>
  <c r="J145" i="4" s="1"/>
  <c r="J146" i="4" s="1"/>
  <c r="J147" i="4"/>
  <c r="J148" i="4" s="1"/>
  <c r="J149" i="4" s="1"/>
  <c r="J150" i="4"/>
  <c r="J151" i="4" s="1"/>
  <c r="J152" i="4" s="1"/>
  <c r="J153" i="4"/>
  <c r="J154" i="4" s="1"/>
  <c r="J155" i="4"/>
  <c r="J156" i="4" s="1"/>
  <c r="J157" i="4" s="1"/>
  <c r="J158" i="4"/>
  <c r="J159" i="4" s="1"/>
  <c r="J163" i="4"/>
  <c r="J164" i="4"/>
  <c r="J165" i="4" s="1"/>
  <c r="J167" i="4"/>
  <c r="J168" i="4"/>
  <c r="J169" i="4" s="1"/>
  <c r="J170" i="4" s="1"/>
  <c r="J171" i="4"/>
  <c r="J172" i="4" s="1"/>
  <c r="J173" i="4" s="1"/>
  <c r="J174" i="4"/>
  <c r="J175" i="4" s="1"/>
  <c r="J176" i="4" s="1"/>
  <c r="J177" i="4"/>
  <c r="J178" i="4" s="1"/>
  <c r="J179" i="4"/>
  <c r="J180" i="4" s="1"/>
  <c r="J181" i="4"/>
  <c r="J182" i="4" s="1"/>
  <c r="J183" i="4" s="1"/>
  <c r="J184" i="4"/>
  <c r="J185" i="4" s="1"/>
  <c r="J186" i="4"/>
  <c r="J187" i="4" s="1"/>
  <c r="J191" i="4"/>
  <c r="J192" i="4"/>
  <c r="J193" i="4" s="1"/>
  <c r="J194" i="4" s="1"/>
  <c r="J195" i="4"/>
  <c r="J196" i="4" s="1"/>
  <c r="J197" i="4" s="1"/>
  <c r="J198" i="4"/>
  <c r="J199" i="4" s="1"/>
  <c r="J200" i="4" s="1"/>
  <c r="J201" i="4" s="1"/>
  <c r="J202" i="4" s="1"/>
  <c r="J203" i="4"/>
  <c r="J204" i="4" s="1"/>
  <c r="J205" i="4"/>
  <c r="J206" i="4" s="1"/>
  <c r="J207" i="4"/>
  <c r="J208" i="4" s="1"/>
  <c r="J209" i="4" s="1"/>
  <c r="J210" i="4"/>
  <c r="J211" i="4" s="1"/>
  <c r="J213" i="4"/>
  <c r="J214" i="4"/>
  <c r="J215" i="4" s="1"/>
  <c r="J219" i="4"/>
  <c r="J220" i="4"/>
  <c r="J221" i="4" s="1"/>
  <c r="J222" i="4" s="1"/>
  <c r="J223" i="4"/>
  <c r="J224" i="4" s="1"/>
  <c r="J225" i="4" s="1"/>
  <c r="J226" i="4"/>
  <c r="J227" i="4" s="1"/>
  <c r="J228" i="4" s="1"/>
  <c r="J229" i="4"/>
  <c r="J230" i="4" s="1"/>
  <c r="J231" i="4"/>
  <c r="J232" i="4" s="1"/>
  <c r="J233" i="4"/>
  <c r="J234" i="4" s="1"/>
  <c r="J235" i="4" s="1"/>
  <c r="J236" i="4"/>
  <c r="J237" i="4" s="1"/>
  <c r="J238" i="4"/>
  <c r="J239" i="4" s="1"/>
  <c r="J240" i="4"/>
  <c r="J241" i="4" s="1"/>
  <c r="J245" i="4"/>
  <c r="J246" i="4"/>
  <c r="J247" i="4" s="1"/>
  <c r="J248" i="4" s="1"/>
  <c r="J249" i="4"/>
  <c r="J250" i="4" s="1"/>
  <c r="J251" i="4" s="1"/>
  <c r="J252" i="4"/>
  <c r="J253" i="4" s="1"/>
  <c r="J254" i="4" s="1"/>
  <c r="J255" i="4"/>
  <c r="J256" i="4" s="1"/>
  <c r="J257" i="4"/>
  <c r="J258" i="4" s="1"/>
  <c r="J259" i="4"/>
  <c r="J260" i="4" s="1"/>
  <c r="J261" i="4" s="1"/>
  <c r="J262" i="4"/>
  <c r="J263" i="4" s="1"/>
  <c r="J267" i="4"/>
  <c r="J268" i="4"/>
  <c r="J269" i="4" s="1"/>
  <c r="J270" i="4" s="1"/>
  <c r="J271" i="4"/>
  <c r="J272" i="4" s="1"/>
  <c r="J273" i="4" s="1"/>
  <c r="J274" i="4"/>
  <c r="J275" i="4" s="1"/>
  <c r="J276" i="4" s="1"/>
  <c r="J277" i="4" s="1"/>
  <c r="J278" i="4" s="1"/>
  <c r="J280" i="4"/>
  <c r="J281" i="4"/>
  <c r="J282" i="4" s="1"/>
  <c r="J283" i="4" s="1"/>
  <c r="J284" i="4"/>
  <c r="J285" i="4" s="1"/>
  <c r="J286" i="4"/>
  <c r="J287" i="4" s="1"/>
  <c r="J288" i="4"/>
  <c r="J289" i="4" s="1"/>
  <c r="J290" i="4"/>
  <c r="J291" i="4" s="1"/>
  <c r="J295" i="4"/>
  <c r="J296" i="4" s="1"/>
  <c r="J297" i="4"/>
  <c r="J298" i="4" s="1"/>
  <c r="J299" i="4"/>
  <c r="J300" i="4" s="1"/>
  <c r="J301" i="4" s="1"/>
  <c r="J325" i="4"/>
  <c r="J326" i="4" s="1"/>
  <c r="J329" i="4"/>
  <c r="J330" i="4" s="1"/>
  <c r="J353" i="4"/>
  <c r="J354" i="4" s="1"/>
  <c r="J355" i="4"/>
  <c r="J356" i="4" s="1"/>
  <c r="J357" i="4" s="1"/>
  <c r="J358" i="4" s="1"/>
  <c r="J359" i="4"/>
  <c r="J360" i="4" s="1"/>
  <c r="J361" i="4"/>
  <c r="J362" i="4" s="1"/>
  <c r="J363" i="4" s="1"/>
  <c r="J364" i="4"/>
  <c r="J365" i="4" s="1"/>
  <c r="J366" i="4" s="1"/>
  <c r="J367" i="4"/>
  <c r="J368" i="4" s="1"/>
  <c r="J369" i="4"/>
  <c r="J370" i="4" s="1"/>
  <c r="J371" i="4"/>
  <c r="J372" i="4" s="1"/>
  <c r="J373" i="4"/>
  <c r="J382" i="4"/>
  <c r="J383" i="4"/>
  <c r="J384" i="4" s="1"/>
  <c r="J385" i="4"/>
  <c r="J386" i="4" s="1"/>
  <c r="J431" i="4"/>
  <c r="J432" i="4" s="1"/>
  <c r="J433" i="4"/>
  <c r="J434" i="4" s="1"/>
  <c r="J436" i="4"/>
  <c r="J437" i="4"/>
  <c r="J438" i="4" s="1"/>
  <c r="J439" i="4"/>
  <c r="J440" i="4" s="1"/>
  <c r="J441" i="4"/>
  <c r="J442" i="4" s="1"/>
  <c r="J443" i="4"/>
  <c r="J444" i="4" s="1"/>
  <c r="J445" i="4"/>
  <c r="J446" i="4" s="1"/>
  <c r="J447" i="4"/>
  <c r="J448" i="4" s="1"/>
  <c r="J449" i="4" s="1"/>
  <c r="J450" i="4" s="1"/>
  <c r="J451" i="4" s="1"/>
  <c r="J452" i="4" s="1"/>
  <c r="J453" i="4" s="1"/>
  <c r="J454" i="4" s="1"/>
  <c r="J455" i="4" s="1"/>
  <c r="J456" i="4" s="1"/>
  <c r="J458" i="4"/>
  <c r="J459" i="4"/>
  <c r="J460" i="4" s="1"/>
  <c r="J461" i="4"/>
  <c r="J462" i="4" s="1"/>
  <c r="J463" i="4"/>
  <c r="J464" i="4" s="1"/>
  <c r="J465" i="4"/>
  <c r="J466" i="4" s="1"/>
  <c r="J467" i="4"/>
  <c r="J468" i="4" s="1"/>
  <c r="J469" i="4"/>
  <c r="J470" i="4" s="1"/>
  <c r="J476" i="4"/>
  <c r="J481" i="4"/>
  <c r="J482" i="4" s="1"/>
  <c r="J483" i="4"/>
  <c r="J484" i="4" s="1"/>
  <c r="J499" i="4"/>
  <c r="J500" i="4" s="1"/>
  <c r="J501" i="4"/>
  <c r="J502" i="4" s="1"/>
  <c r="J503" i="4" s="1"/>
  <c r="J504" i="4"/>
  <c r="J505" i="4" s="1"/>
  <c r="J506" i="4" s="1"/>
  <c r="J507" i="4"/>
  <c r="J508" i="4" s="1"/>
  <c r="J509" i="4" s="1"/>
  <c r="J510" i="4"/>
  <c r="J511" i="4" s="1"/>
  <c r="J512" i="4" s="1"/>
  <c r="J513" i="4"/>
  <c r="J514" i="4" s="1"/>
  <c r="J516" i="4"/>
  <c r="J517" i="4" s="1"/>
  <c r="J518" i="4" s="1"/>
  <c r="J519" i="4"/>
  <c r="J520" i="4" s="1"/>
  <c r="J521" i="4" s="1"/>
  <c r="J522" i="4"/>
  <c r="J523" i="4" s="1"/>
  <c r="J524" i="4" s="1"/>
  <c r="J525" i="4"/>
  <c r="J526" i="4" s="1"/>
  <c r="J527" i="4" s="1"/>
  <c r="J528" i="4"/>
  <c r="J529" i="4" s="1"/>
  <c r="J530" i="4" s="1"/>
  <c r="J531" i="4"/>
  <c r="J532" i="4" s="1"/>
  <c r="J533" i="4"/>
  <c r="J534" i="4" s="1"/>
  <c r="J535" i="4"/>
  <c r="J536" i="4" s="1"/>
  <c r="J537" i="4"/>
  <c r="J538" i="4" s="1"/>
  <c r="J539" i="4" s="1"/>
  <c r="J540" i="4"/>
  <c r="J541" i="4" s="1"/>
  <c r="J543" i="4"/>
  <c r="J544" i="4" s="1"/>
  <c r="J545" i="4"/>
  <c r="J546" i="4" s="1"/>
  <c r="J552" i="4"/>
  <c r="J553" i="4"/>
  <c r="J554" i="4" s="1"/>
  <c r="J555" i="4"/>
  <c r="J556" i="4" s="1"/>
  <c r="J557" i="4" s="1"/>
  <c r="J558" i="4"/>
  <c r="J559" i="4" s="1"/>
  <c r="J563" i="4"/>
  <c r="J564" i="4"/>
  <c r="J565" i="4" s="1"/>
  <c r="J571" i="4"/>
  <c r="J572" i="4"/>
  <c r="J573" i="4" s="1"/>
  <c r="J574" i="4"/>
  <c r="J575" i="4" s="1"/>
  <c r="J577" i="4"/>
  <c r="J578" i="4"/>
  <c r="J579" i="4" s="1"/>
  <c r="J580" i="4"/>
  <c r="J581" i="4" s="1"/>
  <c r="J582" i="4" s="1"/>
  <c r="J586" i="4"/>
  <c r="J587" i="4"/>
  <c r="J588" i="4" s="1"/>
  <c r="J589" i="4"/>
  <c r="J590" i="4" s="1"/>
  <c r="J591" i="4"/>
  <c r="J592" i="4" s="1"/>
  <c r="J593" i="4"/>
  <c r="J594" i="4" s="1"/>
  <c r="J595" i="4"/>
  <c r="J596" i="4" s="1"/>
  <c r="J599" i="4"/>
  <c r="J600" i="4" s="1"/>
  <c r="J601" i="4"/>
  <c r="J602" i="4" s="1"/>
  <c r="J603" i="4"/>
  <c r="J604" i="4" s="1"/>
  <c r="J605" i="4"/>
  <c r="J606" i="4" s="1"/>
  <c r="J607" i="4" s="1"/>
  <c r="J609" i="4"/>
  <c r="J610" i="4"/>
  <c r="J611" i="4" s="1"/>
  <c r="J612" i="4"/>
  <c r="J613" i="4" s="1"/>
  <c r="J614" i="4"/>
  <c r="J615" i="4" s="1"/>
  <c r="J616" i="4"/>
  <c r="J617" i="4" s="1"/>
  <c r="J618" i="4" s="1"/>
  <c r="J620" i="4"/>
  <c r="J621" i="4" s="1"/>
  <c r="J622" i="4"/>
  <c r="J623" i="4" s="1"/>
  <c r="J633" i="4"/>
  <c r="J634" i="4" s="1"/>
  <c r="J698" i="4"/>
  <c r="J699" i="4" s="1"/>
  <c r="J700" i="4" s="1"/>
  <c r="J705" i="4"/>
  <c r="J706" i="4" s="1"/>
  <c r="J707" i="4"/>
  <c r="J708" i="4" s="1"/>
  <c r="J709" i="4"/>
  <c r="J710" i="4" s="1"/>
  <c r="J711" i="4"/>
  <c r="J712" i="4" s="1"/>
  <c r="J713" i="4" s="1"/>
  <c r="J714" i="4"/>
  <c r="J715" i="4" s="1"/>
  <c r="J716" i="4" s="1"/>
  <c r="J717" i="4"/>
  <c r="J718" i="4" s="1"/>
  <c r="J719" i="4" s="1"/>
  <c r="J729" i="4"/>
  <c r="J730" i="4"/>
  <c r="J731" i="4" s="1"/>
  <c r="J732" i="4"/>
  <c r="J733" i="4" s="1"/>
  <c r="J734" i="4"/>
  <c r="J735" i="4" s="1"/>
  <c r="J736" i="4"/>
  <c r="J737" i="4" s="1"/>
  <c r="J738" i="4"/>
  <c r="J739" i="4" s="1"/>
  <c r="J740" i="4"/>
  <c r="J741" i="4" s="1"/>
  <c r="J742" i="4"/>
  <c r="J743" i="4" s="1"/>
  <c r="J744" i="4"/>
  <c r="J745" i="4" s="1"/>
  <c r="J746" i="4"/>
  <c r="J747" i="4" s="1"/>
  <c r="J748" i="4"/>
  <c r="J749" i="4" s="1"/>
  <c r="J750" i="4"/>
  <c r="J751" i="4" s="1"/>
  <c r="J752" i="4"/>
  <c r="J753" i="4" s="1"/>
  <c r="J755" i="4"/>
  <c r="H6" i="4"/>
  <c r="H7" i="4" s="1"/>
  <c r="H8" i="4"/>
  <c r="H9" i="4" s="1"/>
  <c r="H10" i="4" s="1"/>
  <c r="H11" i="4"/>
  <c r="H12" i="4" s="1"/>
  <c r="H13" i="4" s="1"/>
  <c r="H14" i="4"/>
  <c r="H15" i="4" s="1"/>
  <c r="H16" i="4" s="1"/>
  <c r="H17" i="4" s="1"/>
  <c r="H18" i="4" s="1"/>
  <c r="H19" i="4" s="1"/>
  <c r="H20" i="4" s="1"/>
  <c r="H22" i="4"/>
  <c r="H23" i="4"/>
  <c r="H24" i="4" s="1"/>
  <c r="H28" i="4"/>
  <c r="H29" i="4"/>
  <c r="H30" i="4" s="1"/>
  <c r="H31" i="4"/>
  <c r="H32" i="4" s="1"/>
  <c r="H33" i="4"/>
  <c r="H34" i="4" s="1"/>
  <c r="H35" i="4" s="1"/>
  <c r="H36" i="4"/>
  <c r="H37" i="4" s="1"/>
  <c r="H38" i="4" s="1"/>
  <c r="H39" i="4"/>
  <c r="H40" i="4" s="1"/>
  <c r="H41" i="4" s="1"/>
  <c r="H42" i="4"/>
  <c r="H43" i="4" s="1"/>
  <c r="H47" i="4"/>
  <c r="H48" i="4"/>
  <c r="H49" i="4" s="1"/>
  <c r="H50" i="4" s="1"/>
  <c r="H54" i="4"/>
  <c r="H55" i="4"/>
  <c r="H56" i="4" s="1"/>
  <c r="H57" i="4"/>
  <c r="H58" i="4" s="1"/>
  <c r="H59" i="4"/>
  <c r="H60" i="4" s="1"/>
  <c r="H62" i="4"/>
  <c r="H63" i="4"/>
  <c r="H64" i="4" s="1"/>
  <c r="H65" i="4" s="1"/>
  <c r="H66" i="4"/>
  <c r="H67" i="4" s="1"/>
  <c r="H68" i="4" s="1"/>
  <c r="H69" i="4"/>
  <c r="H70" i="4" s="1"/>
  <c r="H71" i="4" s="1"/>
  <c r="H72" i="4"/>
  <c r="H73" i="4" s="1"/>
  <c r="H74" i="4"/>
  <c r="H75" i="4" s="1"/>
  <c r="H76" i="4"/>
  <c r="H77" i="4" s="1"/>
  <c r="H78" i="4" s="1"/>
  <c r="H82" i="4"/>
  <c r="H84" i="4"/>
  <c r="H87" i="4"/>
  <c r="H88" i="4" s="1"/>
  <c r="H89" i="4" s="1"/>
  <c r="H102" i="4"/>
  <c r="H103" i="4" s="1"/>
  <c r="H104" i="4"/>
  <c r="H105" i="4" s="1"/>
  <c r="H106" i="4"/>
  <c r="H107" i="4" s="1"/>
  <c r="H108" i="4"/>
  <c r="H109" i="4" s="1"/>
  <c r="H111" i="4"/>
  <c r="H112" i="4"/>
  <c r="H113" i="4" s="1"/>
  <c r="H114" i="4" s="1"/>
  <c r="H115" i="4"/>
  <c r="H116" i="4" s="1"/>
  <c r="H117" i="4" s="1"/>
  <c r="H118" i="4"/>
  <c r="H119" i="4" s="1"/>
  <c r="H120" i="4" s="1"/>
  <c r="H121" i="4"/>
  <c r="H122" i="4" s="1"/>
  <c r="H123" i="4"/>
  <c r="H124" i="4" s="1"/>
  <c r="H125" i="4"/>
  <c r="H126" i="4" s="1"/>
  <c r="H127" i="4"/>
  <c r="H128" i="4" s="1"/>
  <c r="H129" i="4"/>
  <c r="H130" i="4" s="1"/>
  <c r="H133" i="4"/>
  <c r="H134" i="4" s="1"/>
  <c r="H135" i="4" s="1"/>
  <c r="H136" i="4"/>
  <c r="H137" i="4" s="1"/>
  <c r="H143" i="4"/>
  <c r="H144" i="4"/>
  <c r="H145" i="4" s="1"/>
  <c r="H146" i="4" s="1"/>
  <c r="H147" i="4"/>
  <c r="H148" i="4" s="1"/>
  <c r="H149" i="4" s="1"/>
  <c r="H150" i="4"/>
  <c r="H151" i="4" s="1"/>
  <c r="H152" i="4" s="1"/>
  <c r="H153" i="4"/>
  <c r="H154" i="4" s="1"/>
  <c r="H155" i="4"/>
  <c r="H156" i="4" s="1"/>
  <c r="H157" i="4" s="1"/>
  <c r="H158" i="4"/>
  <c r="H159" i="4" s="1"/>
  <c r="H164" i="4"/>
  <c r="H165" i="4" s="1"/>
  <c r="H167" i="4"/>
  <c r="H168" i="4"/>
  <c r="H169" i="4" s="1"/>
  <c r="H170" i="4" s="1"/>
  <c r="H171" i="4"/>
  <c r="H172" i="4" s="1"/>
  <c r="H173" i="4" s="1"/>
  <c r="H174" i="4"/>
  <c r="H175" i="4" s="1"/>
  <c r="H176" i="4" s="1"/>
  <c r="H177" i="4"/>
  <c r="H178" i="4" s="1"/>
  <c r="H179" i="4"/>
  <c r="H180" i="4" s="1"/>
  <c r="H181" i="4"/>
  <c r="H182" i="4" s="1"/>
  <c r="H183" i="4" s="1"/>
  <c r="H184" i="4"/>
  <c r="H185" i="4" s="1"/>
  <c r="H186" i="4"/>
  <c r="H187" i="4" s="1"/>
  <c r="H191" i="4"/>
  <c r="H192" i="4"/>
  <c r="H193" i="4" s="1"/>
  <c r="H194" i="4" s="1"/>
  <c r="H195" i="4"/>
  <c r="H196" i="4" s="1"/>
  <c r="H197" i="4" s="1"/>
  <c r="H198" i="4"/>
  <c r="H199" i="4" s="1"/>
  <c r="H200" i="4" s="1"/>
  <c r="H201" i="4" s="1"/>
  <c r="H202" i="4" s="1"/>
  <c r="H203" i="4"/>
  <c r="H204" i="4" s="1"/>
  <c r="H205" i="4"/>
  <c r="H206" i="4" s="1"/>
  <c r="H207" i="4"/>
  <c r="H208" i="4" s="1"/>
  <c r="H209" i="4" s="1"/>
  <c r="H210" i="4"/>
  <c r="H211" i="4" s="1"/>
  <c r="H213" i="4"/>
  <c r="H214" i="4"/>
  <c r="H215" i="4" s="1"/>
  <c r="H219" i="4"/>
  <c r="H220" i="4"/>
  <c r="H221" i="4" s="1"/>
  <c r="H222" i="4" s="1"/>
  <c r="H223" i="4"/>
  <c r="H224" i="4" s="1"/>
  <c r="H225" i="4" s="1"/>
  <c r="H226" i="4"/>
  <c r="H227" i="4" s="1"/>
  <c r="H228" i="4" s="1"/>
  <c r="H229" i="4"/>
  <c r="H230" i="4" s="1"/>
  <c r="H231" i="4"/>
  <c r="H232" i="4" s="1"/>
  <c r="H233" i="4"/>
  <c r="H234" i="4" s="1"/>
  <c r="H235" i="4" s="1"/>
  <c r="H236" i="4"/>
  <c r="H237" i="4" s="1"/>
  <c r="H238" i="4"/>
  <c r="H239" i="4" s="1"/>
  <c r="H240" i="4"/>
  <c r="H241" i="4" s="1"/>
  <c r="H245" i="4"/>
  <c r="H246" i="4"/>
  <c r="H247" i="4" s="1"/>
  <c r="H248" i="4" s="1"/>
  <c r="H249" i="4"/>
  <c r="H250" i="4" s="1"/>
  <c r="H251" i="4" s="1"/>
  <c r="H252" i="4"/>
  <c r="H253" i="4" s="1"/>
  <c r="H254" i="4" s="1"/>
  <c r="H255" i="4"/>
  <c r="H256" i="4" s="1"/>
  <c r="H257" i="4"/>
  <c r="H258" i="4" s="1"/>
  <c r="H259" i="4"/>
  <c r="H260" i="4" s="1"/>
  <c r="H261" i="4" s="1"/>
  <c r="H262" i="4"/>
  <c r="H263" i="4" s="1"/>
  <c r="H267" i="4"/>
  <c r="H268" i="4"/>
  <c r="H269" i="4" s="1"/>
  <c r="H270" i="4" s="1"/>
  <c r="H271" i="4"/>
  <c r="H272" i="4" s="1"/>
  <c r="H273" i="4" s="1"/>
  <c r="H274" i="4"/>
  <c r="H275" i="4" s="1"/>
  <c r="H276" i="4" s="1"/>
  <c r="H277" i="4" s="1"/>
  <c r="H278" i="4" s="1"/>
  <c r="H280" i="4"/>
  <c r="H281" i="4"/>
  <c r="H282" i="4" s="1"/>
  <c r="H283" i="4" s="1"/>
  <c r="H284" i="4"/>
  <c r="H285" i="4" s="1"/>
  <c r="H286" i="4"/>
  <c r="H287" i="4" s="1"/>
  <c r="H288" i="4"/>
  <c r="H289" i="4" s="1"/>
  <c r="H290" i="4"/>
  <c r="H291" i="4" s="1"/>
  <c r="H295" i="4"/>
  <c r="H296" i="4"/>
  <c r="H297" i="4"/>
  <c r="H298" i="4" s="1"/>
  <c r="H299" i="4"/>
  <c r="H300" i="4" s="1"/>
  <c r="H301" i="4" s="1"/>
  <c r="H325" i="4"/>
  <c r="H326" i="4" s="1"/>
  <c r="H327" i="4" s="1"/>
  <c r="H328" i="4" s="1"/>
  <c r="H329" i="4" s="1"/>
  <c r="H330" i="4" s="1"/>
  <c r="H331" i="4" s="1"/>
  <c r="H332" i="4" s="1"/>
  <c r="H337" i="4"/>
  <c r="H339" i="4"/>
  <c r="H340" i="4" s="1"/>
  <c r="H351" i="4"/>
  <c r="H352" i="4" s="1"/>
  <c r="H353" i="4"/>
  <c r="H354" i="4" s="1"/>
  <c r="H355" i="4"/>
  <c r="H356" i="4" s="1"/>
  <c r="H357" i="4" s="1"/>
  <c r="H358" i="4" s="1"/>
  <c r="H359" i="4"/>
  <c r="H360" i="4" s="1"/>
  <c r="H361" i="4"/>
  <c r="H362" i="4" s="1"/>
  <c r="H363" i="4" s="1"/>
  <c r="H364" i="4"/>
  <c r="H365" i="4" s="1"/>
  <c r="H366" i="4" s="1"/>
  <c r="H367" i="4"/>
  <c r="H368" i="4" s="1"/>
  <c r="H369" i="4"/>
  <c r="H370" i="4" s="1"/>
  <c r="H371" i="4"/>
  <c r="H372" i="4" s="1"/>
  <c r="H373" i="4"/>
  <c r="H385" i="4"/>
  <c r="H386" i="4" s="1"/>
  <c r="H431" i="4"/>
  <c r="H432" i="4" s="1"/>
  <c r="H433" i="4"/>
  <c r="H434" i="4" s="1"/>
  <c r="H437" i="4"/>
  <c r="H438" i="4" s="1"/>
  <c r="H439" i="4"/>
  <c r="H440" i="4" s="1"/>
  <c r="H441" i="4"/>
  <c r="H442" i="4" s="1"/>
  <c r="H443" i="4"/>
  <c r="H444" i="4" s="1"/>
  <c r="H445" i="4"/>
  <c r="H446" i="4" s="1"/>
  <c r="H447" i="4"/>
  <c r="H448" i="4" s="1"/>
  <c r="H449" i="4"/>
  <c r="H450" i="4" s="1"/>
  <c r="H451" i="4"/>
  <c r="H452" i="4" s="1"/>
  <c r="H453" i="4"/>
  <c r="H454" i="4" s="1"/>
  <c r="H457" i="4"/>
  <c r="H458" i="4" s="1"/>
  <c r="H459" i="4"/>
  <c r="H460" i="4" s="1"/>
  <c r="H461" i="4"/>
  <c r="H462" i="4" s="1"/>
  <c r="H463" i="4"/>
  <c r="H464" i="4" s="1"/>
  <c r="H465" i="4"/>
  <c r="H466" i="4" s="1"/>
  <c r="H467" i="4"/>
  <c r="H468" i="4" s="1"/>
  <c r="H469" i="4"/>
  <c r="H470" i="4" s="1"/>
  <c r="H476" i="4"/>
  <c r="H481" i="4"/>
  <c r="H482" i="4" s="1"/>
  <c r="H483" i="4"/>
  <c r="H484" i="4" s="1"/>
  <c r="H498" i="4"/>
  <c r="H500" i="4"/>
  <c r="H501" i="4"/>
  <c r="H502" i="4" s="1"/>
  <c r="H503" i="4" s="1"/>
  <c r="H504" i="4"/>
  <c r="H505" i="4" s="1"/>
  <c r="H506" i="4" s="1"/>
  <c r="H507" i="4"/>
  <c r="H508" i="4" s="1"/>
  <c r="H509" i="4" s="1"/>
  <c r="H510" i="4"/>
  <c r="H511" i="4" s="1"/>
  <c r="H512" i="4" s="1"/>
  <c r="H513" i="4"/>
  <c r="H514" i="4" s="1"/>
  <c r="H516" i="4"/>
  <c r="H517" i="4" s="1"/>
  <c r="H518" i="4" s="1"/>
  <c r="H519" i="4" s="1"/>
  <c r="H520" i="4" s="1"/>
  <c r="H521" i="4" s="1"/>
  <c r="H522" i="4"/>
  <c r="H523" i="4" s="1"/>
  <c r="H524" i="4" s="1"/>
  <c r="H525" i="4"/>
  <c r="H526" i="4" s="1"/>
  <c r="H527" i="4" s="1"/>
  <c r="H528" i="4"/>
  <c r="H529" i="4" s="1"/>
  <c r="H530" i="4" s="1"/>
  <c r="H531" i="4"/>
  <c r="H532" i="4" s="1"/>
  <c r="H533" i="4"/>
  <c r="H534" i="4" s="1"/>
  <c r="H535" i="4"/>
  <c r="H536" i="4" s="1"/>
  <c r="H537" i="4"/>
  <c r="H538" i="4" s="1"/>
  <c r="H539" i="4" s="1"/>
  <c r="H540" i="4"/>
  <c r="H541" i="4" s="1"/>
  <c r="H543" i="4"/>
  <c r="H544" i="4" s="1"/>
  <c r="H545" i="4"/>
  <c r="H546" i="4" s="1"/>
  <c r="H547" i="4" s="1"/>
  <c r="H548" i="4" s="1"/>
  <c r="H549" i="4" s="1"/>
  <c r="H550" i="4" s="1"/>
  <c r="H552" i="4"/>
  <c r="H553" i="4"/>
  <c r="H554" i="4" s="1"/>
  <c r="H555" i="4"/>
  <c r="H556" i="4" s="1"/>
  <c r="H557" i="4" s="1"/>
  <c r="H558" i="4"/>
  <c r="H559" i="4" s="1"/>
  <c r="H563" i="4"/>
  <c r="H564" i="4"/>
  <c r="H565" i="4" s="1"/>
  <c r="H571" i="4"/>
  <c r="H572" i="4"/>
  <c r="H573" i="4" s="1"/>
  <c r="H574" i="4"/>
  <c r="H575" i="4" s="1"/>
  <c r="H577" i="4"/>
  <c r="H578" i="4"/>
  <c r="H579" i="4" s="1"/>
  <c r="H580" i="4"/>
  <c r="H581" i="4" s="1"/>
  <c r="H582" i="4" s="1"/>
  <c r="H586" i="4"/>
  <c r="H587" i="4"/>
  <c r="H588" i="4" s="1"/>
  <c r="H589" i="4" s="1"/>
  <c r="H590" i="4" s="1"/>
  <c r="H591" i="4" s="1"/>
  <c r="H592" i="4" s="1"/>
  <c r="H593" i="4" s="1"/>
  <c r="H594" i="4" s="1"/>
  <c r="H595" i="4" s="1"/>
  <c r="H596" i="4" s="1"/>
  <c r="H599" i="4"/>
  <c r="H600" i="4" s="1"/>
  <c r="H601" i="4"/>
  <c r="H602" i="4" s="1"/>
  <c r="H603" i="4"/>
  <c r="H604" i="4" s="1"/>
  <c r="H605" i="4"/>
  <c r="H606" i="4" s="1"/>
  <c r="H607" i="4" s="1"/>
  <c r="H609" i="4"/>
  <c r="H610" i="4"/>
  <c r="H611" i="4" s="1"/>
  <c r="H612" i="4"/>
  <c r="H613" i="4" s="1"/>
  <c r="H614" i="4"/>
  <c r="H615" i="4" s="1"/>
  <c r="H616" i="4"/>
  <c r="H617" i="4" s="1"/>
  <c r="H618" i="4" s="1"/>
  <c r="H620" i="4"/>
  <c r="H621" i="4" s="1"/>
  <c r="H622" i="4"/>
  <c r="H623" i="4" s="1"/>
  <c r="H633" i="4"/>
  <c r="H634" i="4" s="1"/>
  <c r="H698" i="4"/>
  <c r="H699" i="4" s="1"/>
  <c r="H700" i="4" s="1"/>
  <c r="H705" i="4"/>
  <c r="H706" i="4" s="1"/>
  <c r="H707" i="4"/>
  <c r="H708" i="4" s="1"/>
  <c r="H709" i="4"/>
  <c r="H710" i="4" s="1"/>
  <c r="H711" i="4"/>
  <c r="H712" i="4" s="1"/>
  <c r="H713" i="4" s="1"/>
  <c r="H714" i="4"/>
  <c r="H715" i="4" s="1"/>
  <c r="H716" i="4" s="1"/>
  <c r="H717" i="4" s="1"/>
  <c r="H718" i="4" s="1"/>
  <c r="H719" i="4" s="1"/>
  <c r="H729" i="4"/>
  <c r="H730" i="4"/>
  <c r="H731" i="4" s="1"/>
  <c r="H732" i="4"/>
  <c r="H733" i="4" s="1"/>
  <c r="H734" i="4"/>
  <c r="H735" i="4" s="1"/>
  <c r="H736" i="4"/>
  <c r="H737" i="4" s="1"/>
  <c r="H738" i="4"/>
  <c r="H739" i="4" s="1"/>
  <c r="H740" i="4"/>
  <c r="H741" i="4" s="1"/>
  <c r="H742" i="4"/>
  <c r="H743" i="4" s="1"/>
  <c r="H744" i="4"/>
  <c r="H745" i="4" s="1"/>
  <c r="H746" i="4"/>
  <c r="H747" i="4" s="1"/>
  <c r="H748" i="4"/>
  <c r="H749" i="4" s="1"/>
  <c r="H750" i="4"/>
  <c r="H751" i="4" s="1"/>
  <c r="H752" i="4"/>
  <c r="H753" i="4" s="1"/>
  <c r="F6" i="4"/>
  <c r="F7" i="4" s="1"/>
  <c r="F8" i="4"/>
  <c r="F9" i="4" s="1"/>
  <c r="F10" i="4" s="1"/>
  <c r="F11" i="4"/>
  <c r="F12" i="4" s="1"/>
  <c r="F13" i="4" s="1"/>
  <c r="F14" i="4"/>
  <c r="F15" i="4" s="1"/>
  <c r="F16" i="4"/>
  <c r="F17" i="4" s="1"/>
  <c r="F22" i="4"/>
  <c r="F23" i="4"/>
  <c r="F24" i="4" s="1"/>
  <c r="F28" i="4"/>
  <c r="F29" i="4"/>
  <c r="F30" i="4" s="1"/>
  <c r="F31" i="4"/>
  <c r="F32" i="4" s="1"/>
  <c r="F33" i="4"/>
  <c r="F34" i="4" s="1"/>
  <c r="F35" i="4" s="1"/>
  <c r="F36" i="4"/>
  <c r="F37" i="4" s="1"/>
  <c r="F38" i="4" s="1"/>
  <c r="F39" i="4"/>
  <c r="F40" i="4" s="1"/>
  <c r="F41" i="4" s="1"/>
  <c r="F42" i="4"/>
  <c r="F43" i="4" s="1"/>
  <c r="F47" i="4"/>
  <c r="F48" i="4"/>
  <c r="F49" i="4" s="1"/>
  <c r="F50" i="4"/>
  <c r="F54" i="4"/>
  <c r="F55" i="4"/>
  <c r="F56" i="4" s="1"/>
  <c r="F57" i="4"/>
  <c r="F58" i="4" s="1"/>
  <c r="F59" i="4"/>
  <c r="F60" i="4" s="1"/>
  <c r="F63" i="4"/>
  <c r="F64" i="4" s="1"/>
  <c r="F65" i="4" s="1"/>
  <c r="F66" i="4"/>
  <c r="F67" i="4" s="1"/>
  <c r="F68" i="4" s="1"/>
  <c r="F69" i="4"/>
  <c r="F70" i="4" s="1"/>
  <c r="F71" i="4" s="1"/>
  <c r="F72" i="4"/>
  <c r="F73" i="4" s="1"/>
  <c r="F74" i="4"/>
  <c r="F75" i="4" s="1"/>
  <c r="F76" i="4"/>
  <c r="F77" i="4" s="1"/>
  <c r="F78" i="4"/>
  <c r="F82" i="4"/>
  <c r="F83" i="4"/>
  <c r="F84" i="4" s="1"/>
  <c r="F86" i="4"/>
  <c r="F87" i="4"/>
  <c r="F88" i="4" s="1"/>
  <c r="F89" i="4" s="1"/>
  <c r="F90" i="4"/>
  <c r="F91" i="4" s="1"/>
  <c r="F92" i="4" s="1"/>
  <c r="F93" i="4"/>
  <c r="F94" i="4" s="1"/>
  <c r="F96" i="4"/>
  <c r="F100" i="4"/>
  <c r="F101" i="4"/>
  <c r="F102" i="4" s="1"/>
  <c r="F103" i="4"/>
  <c r="F104" i="4"/>
  <c r="F105" i="4" s="1"/>
  <c r="F106" i="4"/>
  <c r="F107" i="4" s="1"/>
  <c r="F108" i="4"/>
  <c r="F109" i="4" s="1"/>
  <c r="F111" i="4"/>
  <c r="F112" i="4"/>
  <c r="F113" i="4" s="1"/>
  <c r="F114" i="4" s="1"/>
  <c r="F115" i="4"/>
  <c r="F116" i="4" s="1"/>
  <c r="F117" i="4" s="1"/>
  <c r="F118" i="4"/>
  <c r="F119" i="4" s="1"/>
  <c r="F120" i="4" s="1"/>
  <c r="F121" i="4"/>
  <c r="F122" i="4" s="1"/>
  <c r="F123" i="4"/>
  <c r="F124" i="4" s="1"/>
  <c r="F125" i="4"/>
  <c r="F126" i="4" s="1"/>
  <c r="F127" i="4"/>
  <c r="F128" i="4" s="1"/>
  <c r="F129" i="4"/>
  <c r="F130" i="4" s="1"/>
  <c r="F132" i="4"/>
  <c r="F133" i="4"/>
  <c r="F134" i="4" s="1"/>
  <c r="F135" i="4"/>
  <c r="F136" i="4"/>
  <c r="F137" i="4" s="1"/>
  <c r="F143" i="4"/>
  <c r="F144" i="4"/>
  <c r="F145" i="4" s="1"/>
  <c r="F146" i="4" s="1"/>
  <c r="F147" i="4"/>
  <c r="F148" i="4" s="1"/>
  <c r="F149" i="4" s="1"/>
  <c r="F150" i="4"/>
  <c r="F151" i="4" s="1"/>
  <c r="F152" i="4" s="1"/>
  <c r="F153" i="4"/>
  <c r="F154" i="4" s="1"/>
  <c r="F155" i="4"/>
  <c r="F156" i="4" s="1"/>
  <c r="F157" i="4"/>
  <c r="F158" i="4"/>
  <c r="F159" i="4" s="1"/>
  <c r="F163" i="4"/>
  <c r="F164" i="4"/>
  <c r="F165" i="4" s="1"/>
  <c r="F167" i="4"/>
  <c r="F168" i="4"/>
  <c r="F169" i="4" s="1"/>
  <c r="F170" i="4" s="1"/>
  <c r="F171" i="4"/>
  <c r="F172" i="4" s="1"/>
  <c r="F173" i="4" s="1"/>
  <c r="F174" i="4"/>
  <c r="F175" i="4" s="1"/>
  <c r="F176" i="4" s="1"/>
  <c r="F177" i="4"/>
  <c r="F178" i="4" s="1"/>
  <c r="F179" i="4"/>
  <c r="F180" i="4" s="1"/>
  <c r="F181" i="4"/>
  <c r="F182" i="4" s="1"/>
  <c r="F183" i="4"/>
  <c r="F184" i="4"/>
  <c r="F185" i="4" s="1"/>
  <c r="F186" i="4"/>
  <c r="F187" i="4" s="1"/>
  <c r="F191" i="4"/>
  <c r="F192" i="4"/>
  <c r="F193" i="4" s="1"/>
  <c r="F194" i="4" s="1"/>
  <c r="F195" i="4"/>
  <c r="F196" i="4" s="1"/>
  <c r="F197" i="4" s="1"/>
  <c r="F198" i="4"/>
  <c r="F199" i="4" s="1"/>
  <c r="F200" i="4" s="1"/>
  <c r="F201" i="4" s="1"/>
  <c r="F202" i="4" s="1"/>
  <c r="F203" i="4"/>
  <c r="F204" i="4" s="1"/>
  <c r="F205" i="4"/>
  <c r="F206" i="4" s="1"/>
  <c r="F207" i="4"/>
  <c r="F208" i="4" s="1"/>
  <c r="F209" i="4"/>
  <c r="F210" i="4"/>
  <c r="F211" i="4" s="1"/>
  <c r="F213" i="4"/>
  <c r="F214" i="4"/>
  <c r="F215" i="4" s="1"/>
  <c r="F219" i="4"/>
  <c r="F220" i="4"/>
  <c r="F221" i="4" s="1"/>
  <c r="F222" i="4" s="1"/>
  <c r="F223" i="4"/>
  <c r="F224" i="4" s="1"/>
  <c r="F225" i="4" s="1"/>
  <c r="F226" i="4"/>
  <c r="F227" i="4" s="1"/>
  <c r="F228" i="4" s="1"/>
  <c r="F229" i="4"/>
  <c r="F230" i="4" s="1"/>
  <c r="F231" i="4"/>
  <c r="F232" i="4" s="1"/>
  <c r="F233" i="4"/>
  <c r="F234" i="4" s="1"/>
  <c r="F235" i="4" s="1"/>
  <c r="F236" i="4"/>
  <c r="F237" i="4" s="1"/>
  <c r="F238" i="4"/>
  <c r="F239" i="4" s="1"/>
  <c r="F240" i="4"/>
  <c r="F241" i="4" s="1"/>
  <c r="F245" i="4"/>
  <c r="F246" i="4"/>
  <c r="F247" i="4" s="1"/>
  <c r="F248" i="4" s="1"/>
  <c r="F249" i="4"/>
  <c r="F250" i="4" s="1"/>
  <c r="F251" i="4" s="1"/>
  <c r="F252" i="4"/>
  <c r="F253" i="4" s="1"/>
  <c r="F254" i="4" s="1"/>
  <c r="F255" i="4"/>
  <c r="F256" i="4" s="1"/>
  <c r="F257" i="4"/>
  <c r="F258" i="4" s="1"/>
  <c r="F259" i="4"/>
  <c r="F260" i="4" s="1"/>
  <c r="F261" i="4"/>
  <c r="F262" i="4"/>
  <c r="F263" i="4" s="1"/>
  <c r="F267" i="4"/>
  <c r="F268" i="4"/>
  <c r="F269" i="4" s="1"/>
  <c r="F270" i="4" s="1"/>
  <c r="F271" i="4"/>
  <c r="F272" i="4" s="1"/>
  <c r="F273" i="4" s="1"/>
  <c r="F274" i="4"/>
  <c r="F275" i="4" s="1"/>
  <c r="F276" i="4" s="1"/>
  <c r="F280" i="4"/>
  <c r="F281" i="4"/>
  <c r="F282" i="4" s="1"/>
  <c r="F283" i="4"/>
  <c r="F284" i="4"/>
  <c r="F285" i="4" s="1"/>
  <c r="F286" i="4"/>
  <c r="F287" i="4" s="1"/>
  <c r="F288" i="4"/>
  <c r="F289" i="4" s="1"/>
  <c r="F290" i="4"/>
  <c r="F291" i="4" s="1"/>
  <c r="F295" i="4"/>
  <c r="F296" i="4" s="1"/>
  <c r="F297" i="4"/>
  <c r="F298" i="4" s="1"/>
  <c r="F299" i="4"/>
  <c r="F300" i="4" s="1"/>
  <c r="F301" i="4" s="1"/>
  <c r="F325" i="4"/>
  <c r="F326" i="4" s="1"/>
  <c r="F327" i="4" s="1"/>
  <c r="F328" i="4" s="1"/>
  <c r="F329" i="4" s="1"/>
  <c r="F330" i="4" s="1"/>
  <c r="F331" i="4" s="1"/>
  <c r="F332" i="4" s="1"/>
  <c r="F351" i="4"/>
  <c r="F352" i="4" s="1"/>
  <c r="F353" i="4"/>
  <c r="F354" i="4" s="1"/>
  <c r="F355" i="4"/>
  <c r="F356" i="4" s="1"/>
  <c r="F357" i="4" s="1"/>
  <c r="F358" i="4" s="1"/>
  <c r="F359" i="4"/>
  <c r="F360" i="4" s="1"/>
  <c r="F361" i="4"/>
  <c r="F362" i="4" s="1"/>
  <c r="F363" i="4" s="1"/>
  <c r="F364" i="4"/>
  <c r="F365" i="4" s="1"/>
  <c r="F366" i="4" s="1"/>
  <c r="F367" i="4"/>
  <c r="F368" i="4" s="1"/>
  <c r="F369" i="4"/>
  <c r="F370" i="4" s="1"/>
  <c r="F371" i="4"/>
  <c r="F372" i="4"/>
  <c r="F373" i="4"/>
  <c r="F374" i="4"/>
  <c r="F385" i="4"/>
  <c r="F386" i="4" s="1"/>
  <c r="F431" i="4"/>
  <c r="F432" i="4" s="1"/>
  <c r="F433" i="4"/>
  <c r="F434" i="4" s="1"/>
  <c r="F439" i="4"/>
  <c r="F440" i="4" s="1"/>
  <c r="F441" i="4"/>
  <c r="F442" i="4" s="1"/>
  <c r="F443" i="4"/>
  <c r="F444" i="4" s="1"/>
  <c r="F445" i="4"/>
  <c r="F446" i="4" s="1"/>
  <c r="F447" i="4"/>
  <c r="F448" i="4" s="1"/>
  <c r="F449" i="4" s="1"/>
  <c r="F450" i="4" s="1"/>
  <c r="F451" i="4" s="1"/>
  <c r="F452" i="4" s="1"/>
  <c r="F453" i="4" s="1"/>
  <c r="F454" i="4" s="1"/>
  <c r="F455" i="4" s="1"/>
  <c r="F456" i="4" s="1"/>
  <c r="F458" i="4"/>
  <c r="F459" i="4"/>
  <c r="F460" i="4" s="1"/>
  <c r="F461" i="4"/>
  <c r="F462" i="4" s="1"/>
  <c r="F463" i="4"/>
  <c r="F464" i="4" s="1"/>
  <c r="F465" i="4"/>
  <c r="F466" i="4" s="1"/>
  <c r="F467" i="4"/>
  <c r="F468" i="4" s="1"/>
  <c r="F469" i="4"/>
  <c r="F470" i="4" s="1"/>
  <c r="F476" i="4"/>
  <c r="F478" i="4"/>
  <c r="F479" i="4"/>
  <c r="F480" i="4" s="1"/>
  <c r="F483" i="4"/>
  <c r="F484" i="4" s="1"/>
  <c r="F498" i="4"/>
  <c r="F499" i="4"/>
  <c r="F500" i="4" s="1"/>
  <c r="F501" i="4"/>
  <c r="F502" i="4" s="1"/>
  <c r="F503" i="4" s="1"/>
  <c r="F504" i="4"/>
  <c r="F505" i="4" s="1"/>
  <c r="F506" i="4" s="1"/>
  <c r="F507" i="4"/>
  <c r="F508" i="4" s="1"/>
  <c r="F509" i="4" s="1"/>
  <c r="F510" i="4"/>
  <c r="F511" i="4" s="1"/>
  <c r="F512" i="4" s="1"/>
  <c r="F513" i="4"/>
  <c r="F514" i="4" s="1"/>
  <c r="F516" i="4"/>
  <c r="F517" i="4" s="1"/>
  <c r="F518" i="4" s="1"/>
  <c r="F519" i="4" s="1"/>
  <c r="F520" i="4" s="1"/>
  <c r="F521" i="4" s="1"/>
  <c r="F522" i="4"/>
  <c r="F523" i="4" s="1"/>
  <c r="F524" i="4" s="1"/>
  <c r="F525" i="4"/>
  <c r="F526" i="4" s="1"/>
  <c r="F527" i="4" s="1"/>
  <c r="F528" i="4"/>
  <c r="F529" i="4" s="1"/>
  <c r="F530" i="4" s="1"/>
  <c r="F531" i="4"/>
  <c r="F532" i="4" s="1"/>
  <c r="F533" i="4"/>
  <c r="F534" i="4" s="1"/>
  <c r="F535" i="4"/>
  <c r="F536" i="4" s="1"/>
  <c r="F537" i="4"/>
  <c r="F538" i="4" s="1"/>
  <c r="F539" i="4" s="1"/>
  <c r="F540" i="4"/>
  <c r="F541" i="4" s="1"/>
  <c r="F543" i="4"/>
  <c r="F544" i="4" s="1"/>
  <c r="F545" i="4"/>
  <c r="F546" i="4" s="1"/>
  <c r="F552" i="4"/>
  <c r="F553" i="4"/>
  <c r="F554" i="4" s="1"/>
  <c r="F555" i="4"/>
  <c r="F556" i="4" s="1"/>
  <c r="F557" i="4" s="1"/>
  <c r="F558" i="4"/>
  <c r="F559" i="4" s="1"/>
  <c r="F560" i="4" s="1"/>
  <c r="F561" i="4" s="1"/>
  <c r="F563" i="4"/>
  <c r="F564" i="4"/>
  <c r="F565" i="4" s="1"/>
  <c r="F571" i="4"/>
  <c r="F572" i="4"/>
  <c r="F573" i="4" s="1"/>
  <c r="F574" i="4"/>
  <c r="F575" i="4" s="1"/>
  <c r="F577" i="4"/>
  <c r="F578" i="4"/>
  <c r="F579" i="4" s="1"/>
  <c r="F580" i="4"/>
  <c r="F581" i="4" s="1"/>
  <c r="F582" i="4" s="1"/>
  <c r="F586" i="4"/>
  <c r="F587" i="4"/>
  <c r="F588" i="4" s="1"/>
  <c r="F589" i="4" s="1"/>
  <c r="F590" i="4" s="1"/>
  <c r="F591" i="4" s="1"/>
  <c r="F592" i="4" s="1"/>
  <c r="F593" i="4" s="1"/>
  <c r="F594" i="4" s="1"/>
  <c r="F595" i="4" s="1"/>
  <c r="F596" i="4" s="1"/>
  <c r="F599" i="4"/>
  <c r="F600" i="4" s="1"/>
  <c r="F601" i="4"/>
  <c r="F602" i="4" s="1"/>
  <c r="F603" i="4"/>
  <c r="F604" i="4" s="1"/>
  <c r="F605" i="4"/>
  <c r="F606" i="4" s="1"/>
  <c r="F607" i="4" s="1"/>
  <c r="F609" i="4"/>
  <c r="F610" i="4"/>
  <c r="F611" i="4" s="1"/>
  <c r="F612" i="4"/>
  <c r="F613" i="4" s="1"/>
  <c r="F614" i="4"/>
  <c r="F615" i="4" s="1"/>
  <c r="F616" i="4"/>
  <c r="F617" i="4" s="1"/>
  <c r="F618" i="4" s="1"/>
  <c r="F620" i="4"/>
  <c r="F621" i="4" s="1"/>
  <c r="F622" i="4"/>
  <c r="F623" i="4" s="1"/>
  <c r="F633" i="4"/>
  <c r="F634" i="4" s="1"/>
  <c r="F698" i="4"/>
  <c r="F699" i="4" s="1"/>
  <c r="F700" i="4" s="1"/>
  <c r="F705" i="4"/>
  <c r="F706" i="4" s="1"/>
  <c r="F707" i="4"/>
  <c r="F708" i="4" s="1"/>
  <c r="F709" i="4"/>
  <c r="F710" i="4" s="1"/>
  <c r="F711" i="4"/>
  <c r="F712" i="4" s="1"/>
  <c r="F713" i="4" s="1"/>
  <c r="F714" i="4"/>
  <c r="F715" i="4" s="1"/>
  <c r="F716" i="4" s="1"/>
  <c r="F717" i="4" s="1"/>
  <c r="F718" i="4" s="1"/>
  <c r="F719" i="4" s="1"/>
  <c r="F729" i="4"/>
  <c r="F730" i="4"/>
  <c r="F731" i="4" s="1"/>
  <c r="F732" i="4"/>
  <c r="F733" i="4" s="1"/>
  <c r="F734" i="4"/>
  <c r="F735" i="4" s="1"/>
  <c r="F736" i="4"/>
  <c r="F737" i="4" s="1"/>
  <c r="F738" i="4"/>
  <c r="F739" i="4" s="1"/>
  <c r="F740" i="4"/>
  <c r="F741" i="4" s="1"/>
  <c r="F742" i="4"/>
  <c r="F743" i="4" s="1"/>
  <c r="F744" i="4"/>
  <c r="F745" i="4" s="1"/>
  <c r="F748" i="4"/>
  <c r="F749" i="4" s="1"/>
  <c r="F750" i="4"/>
  <c r="F751" i="4" s="1"/>
  <c r="F752" i="4"/>
  <c r="F753" i="4" s="1"/>
  <c r="F755" i="4"/>
  <c r="D14" i="4"/>
  <c r="D15" i="4" s="1"/>
  <c r="D16" i="4" s="1"/>
  <c r="D17" i="4" s="1"/>
  <c r="D18" i="4" s="1"/>
  <c r="D19" i="4" s="1"/>
  <c r="D20" i="4" s="1"/>
  <c r="D22" i="4"/>
  <c r="D23" i="4" s="1"/>
  <c r="D24" i="4" s="1"/>
  <c r="D28" i="4"/>
  <c r="D29" i="4"/>
  <c r="D30" i="4" s="1"/>
  <c r="D33" i="4"/>
  <c r="D34" i="4" s="1"/>
  <c r="D35" i="4" s="1"/>
  <c r="D36" i="4" s="1"/>
  <c r="D37" i="4" s="1"/>
  <c r="D38" i="4" s="1"/>
  <c r="D39" i="4" s="1"/>
  <c r="D40" i="4" s="1"/>
  <c r="D41" i="4" s="1"/>
  <c r="D42" i="4" s="1"/>
  <c r="D43" i="4" s="1"/>
  <c r="D48" i="4"/>
  <c r="D49" i="4" s="1"/>
  <c r="D50" i="4" s="1"/>
  <c r="D54" i="4"/>
  <c r="D55" i="4"/>
  <c r="D56" i="4" s="1"/>
  <c r="D57" i="4" s="1"/>
  <c r="D58" i="4" s="1"/>
  <c r="D59" i="4" s="1"/>
  <c r="D60" i="4" s="1"/>
  <c r="D63" i="4"/>
  <c r="D64" i="4" s="1"/>
  <c r="D65" i="4" s="1"/>
  <c r="D66" i="4" s="1"/>
  <c r="D67" i="4" s="1"/>
  <c r="D68" i="4" s="1"/>
  <c r="D69" i="4" s="1"/>
  <c r="D70" i="4" s="1"/>
  <c r="D71" i="4" s="1"/>
  <c r="D72" i="4" s="1"/>
  <c r="D73" i="4" s="1"/>
  <c r="D74" i="4"/>
  <c r="D75" i="4" s="1"/>
  <c r="D76" i="4"/>
  <c r="D77" i="4" s="1"/>
  <c r="D78" i="4" s="1"/>
  <c r="D82" i="4"/>
  <c r="D83" i="4" s="1"/>
  <c r="D84" i="4" s="1"/>
  <c r="D86" i="4"/>
  <c r="D87" i="4"/>
  <c r="D88" i="4" s="1"/>
  <c r="D89" i="4" s="1"/>
  <c r="D90" i="4" s="1"/>
  <c r="D91" i="4" s="1"/>
  <c r="D92" i="4" s="1"/>
  <c r="D93" i="4" s="1"/>
  <c r="D94" i="4" s="1"/>
  <c r="D95" i="4" s="1"/>
  <c r="D102" i="4"/>
  <c r="D103" i="4" s="1"/>
  <c r="D104" i="4"/>
  <c r="D105" i="4" s="1"/>
  <c r="D106" i="4" s="1"/>
  <c r="D107" i="4" s="1"/>
  <c r="D108" i="4" s="1"/>
  <c r="D109" i="4" s="1"/>
  <c r="D111" i="4"/>
  <c r="D112" i="4"/>
  <c r="D113" i="4" s="1"/>
  <c r="D114" i="4" s="1"/>
  <c r="D115" i="4" s="1"/>
  <c r="D116" i="4" s="1"/>
  <c r="D117" i="4" s="1"/>
  <c r="D118" i="4" s="1"/>
  <c r="D119" i="4" s="1"/>
  <c r="D120" i="4" s="1"/>
  <c r="D121" i="4" s="1"/>
  <c r="D122" i="4" s="1"/>
  <c r="D123" i="4" s="1"/>
  <c r="D124" i="4" s="1"/>
  <c r="D125" i="4"/>
  <c r="D126" i="4" s="1"/>
  <c r="D127" i="4" s="1"/>
  <c r="D128" i="4" s="1"/>
  <c r="D129" i="4" s="1"/>
  <c r="D130" i="4" s="1"/>
  <c r="D132" i="4"/>
  <c r="D133" i="4"/>
  <c r="D134" i="4" s="1"/>
  <c r="D135" i="4" s="1"/>
  <c r="D136" i="4"/>
  <c r="D137" i="4" s="1"/>
  <c r="D138" i="4" s="1"/>
  <c r="D139" i="4" s="1"/>
  <c r="D143" i="4"/>
  <c r="D144" i="4"/>
  <c r="D145" i="4" s="1"/>
  <c r="D146" i="4" s="1"/>
  <c r="D147" i="4" s="1"/>
  <c r="D148" i="4" s="1"/>
  <c r="D149" i="4" s="1"/>
  <c r="D150" i="4" s="1"/>
  <c r="D151" i="4" s="1"/>
  <c r="D152" i="4" s="1"/>
  <c r="D153" i="4" s="1"/>
  <c r="D154" i="4" s="1"/>
  <c r="D158" i="4"/>
  <c r="D159" i="4" s="1"/>
  <c r="D164" i="4"/>
  <c r="D165" i="4" s="1"/>
  <c r="D168" i="4"/>
  <c r="D169" i="4" s="1"/>
  <c r="D170" i="4" s="1"/>
  <c r="D171" i="4" s="1"/>
  <c r="D172" i="4" s="1"/>
  <c r="D173" i="4" s="1"/>
  <c r="D174" i="4" s="1"/>
  <c r="D175" i="4" s="1"/>
  <c r="D176" i="4" s="1"/>
  <c r="D177" i="4" s="1"/>
  <c r="D178" i="4" s="1"/>
  <c r="D179" i="4"/>
  <c r="D180" i="4" s="1"/>
  <c r="D181" i="4"/>
  <c r="D182" i="4" s="1"/>
  <c r="D183" i="4" s="1"/>
  <c r="D184" i="4"/>
  <c r="D185" i="4" s="1"/>
  <c r="D186" i="4" s="1"/>
  <c r="D187" i="4" s="1"/>
  <c r="D191" i="4"/>
  <c r="D192" i="4"/>
  <c r="D193" i="4" s="1"/>
  <c r="D194" i="4" s="1"/>
  <c r="D195" i="4" s="1"/>
  <c r="D196" i="4" s="1"/>
  <c r="D197" i="4" s="1"/>
  <c r="D198" i="4" s="1"/>
  <c r="D199" i="4" s="1"/>
  <c r="D200" i="4" s="1"/>
  <c r="D205" i="4"/>
  <c r="D206" i="4" s="1"/>
  <c r="D207" i="4"/>
  <c r="D208" i="4" s="1"/>
  <c r="D209" i="4" s="1"/>
  <c r="D210" i="4"/>
  <c r="D211" i="4" s="1"/>
  <c r="D212" i="4" s="1"/>
  <c r="D213" i="4" s="1"/>
  <c r="D214" i="4" s="1"/>
  <c r="D215" i="4" s="1"/>
  <c r="D219" i="4"/>
  <c r="D220" i="4"/>
  <c r="D221" i="4" s="1"/>
  <c r="D222" i="4" s="1"/>
  <c r="D223" i="4" s="1"/>
  <c r="D224" i="4" s="1"/>
  <c r="D225" i="4" s="1"/>
  <c r="D226" i="4" s="1"/>
  <c r="D227" i="4" s="1"/>
  <c r="D228" i="4" s="1"/>
  <c r="D229" i="4" s="1"/>
  <c r="D230" i="4" s="1"/>
  <c r="D231" i="4" s="1"/>
  <c r="D232" i="4" s="1"/>
  <c r="D233" i="4"/>
  <c r="D234" i="4" s="1"/>
  <c r="D235" i="4" s="1"/>
  <c r="D236" i="4"/>
  <c r="D237" i="4" s="1"/>
  <c r="D238" i="4"/>
  <c r="D239" i="4" s="1"/>
  <c r="D240" i="4" s="1"/>
  <c r="D241" i="4" s="1"/>
  <c r="D247" i="4"/>
  <c r="D248" i="4" s="1"/>
  <c r="D249" i="4" s="1"/>
  <c r="D250" i="4" s="1"/>
  <c r="D251" i="4" s="1"/>
  <c r="D252" i="4" s="1"/>
  <c r="D253" i="4" s="1"/>
  <c r="D254" i="4" s="1"/>
  <c r="D255" i="4" s="1"/>
  <c r="D256" i="4" s="1"/>
  <c r="D257" i="4" s="1"/>
  <c r="D258" i="4" s="1"/>
  <c r="D259" i="4"/>
  <c r="D260" i="4" s="1"/>
  <c r="D261" i="4" s="1"/>
  <c r="D262" i="4"/>
  <c r="D263" i="4" s="1"/>
  <c r="D268" i="4"/>
  <c r="D269" i="4" s="1"/>
  <c r="D270" i="4" s="1"/>
  <c r="D271" i="4" s="1"/>
  <c r="D272" i="4" s="1"/>
  <c r="D273" i="4" s="1"/>
  <c r="D274" i="4" s="1"/>
  <c r="D275" i="4" s="1"/>
  <c r="D276" i="4" s="1"/>
  <c r="D281" i="4"/>
  <c r="D282" i="4" s="1"/>
  <c r="D283" i="4" s="1"/>
  <c r="D284" i="4"/>
  <c r="D285" i="4" s="1"/>
  <c r="D286" i="4"/>
  <c r="D287" i="4" s="1"/>
  <c r="D288" i="4" s="1"/>
  <c r="D289" i="4" s="1"/>
  <c r="D290" i="4" s="1"/>
  <c r="D291" i="4" s="1"/>
  <c r="D295" i="4"/>
  <c r="D296" i="4" s="1"/>
  <c r="D297" i="4"/>
  <c r="D298" i="4" s="1"/>
  <c r="D299" i="4"/>
  <c r="D300" i="4" s="1"/>
  <c r="D301" i="4" s="1"/>
  <c r="D302" i="4" s="1"/>
  <c r="D303" i="4" s="1"/>
  <c r="D304" i="4" s="1"/>
  <c r="D305" i="4" s="1"/>
  <c r="D306" i="4" s="1"/>
  <c r="D307" i="4" s="1"/>
  <c r="D308" i="4" s="1"/>
  <c r="D309" i="4" s="1"/>
  <c r="D325" i="4"/>
  <c r="D326" i="4" s="1"/>
  <c r="D327" i="4" s="1"/>
  <c r="D328" i="4" s="1"/>
  <c r="D329" i="4" s="1"/>
  <c r="D330" i="4" s="1"/>
  <c r="D331" i="4" s="1"/>
  <c r="D332" i="4" s="1"/>
  <c r="D353" i="4"/>
  <c r="D354" i="4" s="1"/>
  <c r="D355" i="4"/>
  <c r="D356" i="4" s="1"/>
  <c r="D357" i="4" s="1"/>
  <c r="D358" i="4" s="1"/>
  <c r="D359" i="4"/>
  <c r="D360" i="4" s="1"/>
  <c r="D361" i="4"/>
  <c r="D362" i="4" s="1"/>
  <c r="D363" i="4" s="1"/>
  <c r="D364" i="4"/>
  <c r="D365" i="4" s="1"/>
  <c r="D366" i="4" s="1"/>
  <c r="D367" i="4"/>
  <c r="D368" i="4" s="1"/>
  <c r="D369" i="4"/>
  <c r="D370" i="4" s="1"/>
  <c r="D371" i="4"/>
  <c r="D372" i="4" s="1"/>
  <c r="D373" i="4"/>
  <c r="D374" i="4" s="1"/>
  <c r="D380" i="4"/>
  <c r="D381" i="4"/>
  <c r="D382" i="4" s="1"/>
  <c r="D383" i="4"/>
  <c r="D384" i="4" s="1"/>
  <c r="D385" i="4"/>
  <c r="D386" i="4" s="1"/>
  <c r="D431" i="4"/>
  <c r="D432" i="4" s="1"/>
  <c r="D433" i="4" s="1"/>
  <c r="D434" i="4" s="1"/>
  <c r="D442" i="4"/>
  <c r="D443" i="4"/>
  <c r="D444" i="4" s="1"/>
  <c r="D445" i="4"/>
  <c r="D446" i="4" s="1"/>
  <c r="D447" i="4"/>
  <c r="D448" i="4" s="1"/>
  <c r="D449" i="4" s="1"/>
  <c r="D450" i="4" s="1"/>
  <c r="D451" i="4" s="1"/>
  <c r="D452" i="4" s="1"/>
  <c r="D458" i="4"/>
  <c r="D459" i="4"/>
  <c r="D460" i="4" s="1"/>
  <c r="D461" i="4"/>
  <c r="D462" i="4" s="1"/>
  <c r="D463" i="4"/>
  <c r="D464" i="4" s="1"/>
  <c r="D465" i="4"/>
  <c r="D466" i="4" s="1"/>
  <c r="D467" i="4"/>
  <c r="D468" i="4" s="1"/>
  <c r="D469" i="4" s="1"/>
  <c r="D470" i="4" s="1"/>
  <c r="D476" i="4"/>
  <c r="D481" i="4"/>
  <c r="D482" i="4" s="1"/>
  <c r="D483" i="4"/>
  <c r="D484" i="4" s="1"/>
  <c r="D498" i="4"/>
  <c r="D500" i="4"/>
  <c r="D501" i="4"/>
  <c r="D502" i="4" s="1"/>
  <c r="D503" i="4" s="1"/>
  <c r="D504" i="4" s="1"/>
  <c r="D505" i="4" s="1"/>
  <c r="D506" i="4" s="1"/>
  <c r="D507" i="4" s="1"/>
  <c r="D508" i="4" s="1"/>
  <c r="D509" i="4" s="1"/>
  <c r="D510" i="4" s="1"/>
  <c r="D511" i="4" s="1"/>
  <c r="D512" i="4" s="1"/>
  <c r="D513" i="4" s="1"/>
  <c r="D514" i="4" s="1"/>
  <c r="D516" i="4"/>
  <c r="D517" i="4" s="1"/>
  <c r="D518" i="4" s="1"/>
  <c r="D519" i="4" s="1"/>
  <c r="D520" i="4" s="1"/>
  <c r="D521" i="4" s="1"/>
  <c r="D522" i="4" s="1"/>
  <c r="D523" i="4" s="1"/>
  <c r="D524" i="4" s="1"/>
  <c r="D525" i="4" s="1"/>
  <c r="D526" i="4" s="1"/>
  <c r="D527" i="4" s="1"/>
  <c r="D528" i="4" s="1"/>
  <c r="D529" i="4" s="1"/>
  <c r="D530" i="4" s="1"/>
  <c r="D531" i="4"/>
  <c r="D532" i="4" s="1"/>
  <c r="D533" i="4"/>
  <c r="D534" i="4" s="1"/>
  <c r="D535" i="4"/>
  <c r="D536" i="4" s="1"/>
  <c r="D537" i="4"/>
  <c r="D538" i="4" s="1"/>
  <c r="D539" i="4" s="1"/>
  <c r="D540" i="4" s="1"/>
  <c r="D541" i="4" s="1"/>
  <c r="D543" i="4"/>
  <c r="D544" i="4" s="1"/>
  <c r="D545" i="4" s="1"/>
  <c r="D546" i="4" s="1"/>
  <c r="D547" i="4" s="1"/>
  <c r="D548" i="4" s="1"/>
  <c r="D549" i="4" s="1"/>
  <c r="D550" i="4" s="1"/>
  <c r="D552" i="4"/>
  <c r="D553" i="4"/>
  <c r="D554" i="4" s="1"/>
  <c r="D555" i="4"/>
  <c r="D556" i="4" s="1"/>
  <c r="D557" i="4" s="1"/>
  <c r="D558" i="4" s="1"/>
  <c r="D559" i="4" s="1"/>
  <c r="D560" i="4" s="1"/>
  <c r="D561" i="4" s="1"/>
  <c r="D563" i="4"/>
  <c r="D564" i="4" s="1"/>
  <c r="D565" i="4" s="1"/>
  <c r="D566" i="4" s="1"/>
  <c r="D567" i="4" s="1"/>
  <c r="D568" i="4" s="1"/>
  <c r="D569" i="4" s="1"/>
  <c r="D571" i="4"/>
  <c r="D572" i="4"/>
  <c r="D573" i="4" s="1"/>
  <c r="D574" i="4"/>
  <c r="D575" i="4" s="1"/>
  <c r="D577" i="4"/>
  <c r="D578" i="4"/>
  <c r="D579" i="4" s="1"/>
  <c r="D580" i="4"/>
  <c r="D587" i="4"/>
  <c r="D588" i="4" s="1"/>
  <c r="D589" i="4" s="1"/>
  <c r="D590" i="4" s="1"/>
  <c r="D591" i="4" s="1"/>
  <c r="D592" i="4" s="1"/>
  <c r="D593" i="4" s="1"/>
  <c r="D594" i="4" s="1"/>
  <c r="D595" i="4" s="1"/>
  <c r="D596" i="4" s="1"/>
  <c r="D599" i="4"/>
  <c r="D600" i="4" s="1"/>
  <c r="D601" i="4"/>
  <c r="D602" i="4" s="1"/>
  <c r="D603" i="4" s="1"/>
  <c r="D604" i="4" s="1"/>
  <c r="D605" i="4"/>
  <c r="D606" i="4" s="1"/>
  <c r="D607" i="4" s="1"/>
  <c r="D609" i="4"/>
  <c r="D610" i="4"/>
  <c r="D611" i="4" s="1"/>
  <c r="D612" i="4" s="1"/>
  <c r="D613" i="4" s="1"/>
  <c r="D614" i="4"/>
  <c r="D615" i="4" s="1"/>
  <c r="D616" i="4"/>
  <c r="D617" i="4" s="1"/>
  <c r="D620" i="4"/>
  <c r="D621" i="4" s="1"/>
  <c r="D622" i="4"/>
  <c r="D623" i="4" s="1"/>
  <c r="D633" i="4"/>
  <c r="D634" i="4" s="1"/>
  <c r="D705" i="4"/>
  <c r="D706" i="4" s="1"/>
  <c r="D707" i="4"/>
  <c r="D708" i="4" s="1"/>
  <c r="D709" i="4"/>
  <c r="D710" i="4" s="1"/>
  <c r="D711" i="4"/>
  <c r="D712" i="4" s="1"/>
  <c r="D713" i="4" s="1"/>
  <c r="D714" i="4"/>
  <c r="D715" i="4" s="1"/>
  <c r="D716" i="4" s="1"/>
  <c r="D717" i="4" s="1"/>
  <c r="D718" i="4" s="1"/>
  <c r="D719" i="4" s="1"/>
  <c r="D729" i="4"/>
  <c r="D730" i="4"/>
  <c r="D731" i="4" s="1"/>
  <c r="D732" i="4" s="1"/>
  <c r="D733" i="4" s="1"/>
  <c r="D734" i="4" s="1"/>
  <c r="D735" i="4" s="1"/>
  <c r="D736" i="4"/>
  <c r="D737" i="4" s="1"/>
  <c r="D738" i="4"/>
  <c r="D739" i="4" s="1"/>
  <c r="D740" i="4" s="1"/>
  <c r="D741" i="4" s="1"/>
  <c r="D742" i="4"/>
  <c r="D743" i="4" s="1"/>
  <c r="D744" i="4"/>
  <c r="D745" i="4" s="1"/>
  <c r="D748" i="4"/>
  <c r="D749" i="4" s="1"/>
  <c r="D750" i="4"/>
  <c r="D751" i="4" s="1"/>
  <c r="D752" i="4"/>
  <c r="D753" i="4" s="1"/>
  <c r="D755" i="4"/>
  <c r="D8" i="4"/>
  <c r="D9" i="4" s="1"/>
  <c r="D10" i="4" s="1"/>
  <c r="D11" i="4"/>
  <c r="D12" i="4" s="1"/>
  <c r="D13" i="4" s="1"/>
  <c r="B204" i="4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20" i="4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46" i="4"/>
  <c r="B247" i="4" s="1"/>
  <c r="B248" i="4" s="1"/>
  <c r="B249" i="4" s="1"/>
  <c r="B250" i="4" s="1"/>
  <c r="B251" i="4" s="1"/>
  <c r="B252" i="4" s="1"/>
  <c r="B253" i="4" s="1"/>
  <c r="B254" i="4" s="1"/>
  <c r="B255" i="4" s="1"/>
  <c r="B256" i="4" s="1"/>
  <c r="B257" i="4" s="1"/>
  <c r="B258" i="4" s="1"/>
  <c r="B259" i="4" s="1"/>
  <c r="B260" i="4" s="1"/>
  <c r="B261" i="4" s="1"/>
  <c r="B262" i="4" s="1"/>
  <c r="B263" i="4" s="1"/>
  <c r="B355" i="4"/>
  <c r="B356" i="4" s="1"/>
  <c r="B357" i="4" s="1"/>
  <c r="B358" i="4" s="1"/>
  <c r="B359" i="4"/>
  <c r="B360" i="4" s="1"/>
  <c r="B361" i="4" s="1"/>
  <c r="B362" i="4" s="1"/>
  <c r="B363" i="4" s="1"/>
  <c r="B364" i="4" s="1"/>
  <c r="B365" i="4" s="1"/>
  <c r="B366" i="4" s="1"/>
  <c r="B367" i="4" s="1"/>
  <c r="B368" i="4" s="1"/>
  <c r="B369" i="4" s="1"/>
  <c r="B370" i="4" s="1"/>
  <c r="B371" i="4" s="1"/>
  <c r="B372" i="4" s="1"/>
  <c r="B373" i="4" s="1"/>
  <c r="B374" i="4" s="1"/>
  <c r="B375" i="4" s="1"/>
  <c r="B376" i="4" s="1"/>
  <c r="B377" i="4" s="1"/>
  <c r="B378" i="4" s="1"/>
  <c r="B379" i="4" s="1"/>
  <c r="B380" i="4" s="1"/>
  <c r="B381" i="4" s="1"/>
  <c r="B382" i="4" s="1"/>
  <c r="B383" i="4" s="1"/>
  <c r="B384" i="4" s="1"/>
  <c r="B385" i="4"/>
  <c r="B386" i="4" s="1"/>
  <c r="B387" i="4" s="1"/>
  <c r="B388" i="4" s="1"/>
  <c r="B389" i="4" s="1"/>
  <c r="B390" i="4" s="1"/>
  <c r="B391" i="4" s="1"/>
  <c r="B392" i="4" s="1"/>
  <c r="B393" i="4" s="1"/>
  <c r="B394" i="4" s="1"/>
  <c r="B395" i="4" s="1"/>
  <c r="B396" i="4" s="1"/>
  <c r="B397" i="4" s="1"/>
  <c r="B398" i="4" s="1"/>
  <c r="B399" i="4" s="1"/>
  <c r="B400" i="4" s="1"/>
  <c r="B401" i="4" s="1"/>
  <c r="B402" i="4" s="1"/>
  <c r="B441" i="4"/>
  <c r="B442" i="4" s="1"/>
  <c r="B443" i="4" s="1"/>
  <c r="B444" i="4" s="1"/>
  <c r="B445" i="4" s="1"/>
  <c r="B446" i="4" s="1"/>
  <c r="B447" i="4" s="1"/>
  <c r="B448" i="4" s="1"/>
  <c r="B449" i="4" s="1"/>
  <c r="B450" i="4" s="1"/>
  <c r="B451" i="4" s="1"/>
  <c r="B452" i="4" s="1"/>
  <c r="B453" i="4" s="1"/>
  <c r="B454" i="4" s="1"/>
  <c r="B463" i="4"/>
  <c r="B464" i="4" s="1"/>
  <c r="B465" i="4" s="1"/>
  <c r="B466" i="4" s="1"/>
  <c r="B467" i="4" s="1"/>
  <c r="B468" i="4" s="1"/>
  <c r="B469" i="4" s="1"/>
  <c r="B470" i="4" s="1"/>
  <c r="B483" i="4"/>
  <c r="B484" i="4" s="1"/>
  <c r="B485" i="4" s="1"/>
  <c r="B501" i="4"/>
  <c r="B502" i="4" s="1"/>
  <c r="B503" i="4" s="1"/>
  <c r="B504" i="4" s="1"/>
  <c r="B505" i="4" s="1"/>
  <c r="B506" i="4" s="1"/>
  <c r="B507" i="4" s="1"/>
  <c r="B508" i="4" s="1"/>
  <c r="B509" i="4" s="1"/>
  <c r="B510" i="4" s="1"/>
  <c r="B511" i="4" s="1"/>
  <c r="B512" i="4" s="1"/>
  <c r="B513" i="4" s="1"/>
  <c r="B514" i="4" s="1"/>
  <c r="B516" i="4" s="1"/>
  <c r="B517" i="4" s="1"/>
  <c r="B518" i="4" s="1"/>
  <c r="B519" i="4" s="1"/>
  <c r="B520" i="4" s="1"/>
  <c r="B521" i="4" s="1"/>
  <c r="B522" i="4" s="1"/>
  <c r="B523" i="4" s="1"/>
  <c r="B524" i="4" s="1"/>
  <c r="B525" i="4" s="1"/>
  <c r="B526" i="4" s="1"/>
  <c r="B527" i="4" s="1"/>
  <c r="B528" i="4" s="1"/>
  <c r="B529" i="4" s="1"/>
  <c r="B530" i="4" s="1"/>
  <c r="B531" i="4" s="1"/>
  <c r="B532" i="4" s="1"/>
  <c r="B533" i="4" s="1"/>
  <c r="B534" i="4" s="1"/>
  <c r="B535" i="4" s="1"/>
  <c r="B536" i="4" s="1"/>
  <c r="B537" i="4"/>
  <c r="B538" i="4" s="1"/>
  <c r="B539" i="4" s="1"/>
  <c r="B540" i="4" s="1"/>
  <c r="B541" i="4" s="1"/>
  <c r="B543" i="4" s="1"/>
  <c r="B555" i="4"/>
  <c r="B556" i="4" s="1"/>
  <c r="B557" i="4" s="1"/>
  <c r="B558" i="4" s="1"/>
  <c r="B559" i="4" s="1"/>
  <c r="B560" i="4" s="1"/>
  <c r="B561" i="4" s="1"/>
  <c r="B562" i="4" s="1"/>
  <c r="B563" i="4" s="1"/>
  <c r="B564" i="4" s="1"/>
  <c r="B565" i="4" s="1"/>
  <c r="B566" i="4" s="1"/>
  <c r="B567" i="4" s="1"/>
  <c r="B568" i="4" s="1"/>
  <c r="B569" i="4" s="1"/>
  <c r="B570" i="4" s="1"/>
  <c r="B571" i="4" s="1"/>
  <c r="B572" i="4" s="1"/>
  <c r="B573" i="4" s="1"/>
  <c r="B574" i="4"/>
  <c r="B575" i="4" s="1"/>
  <c r="B576" i="4" s="1"/>
  <c r="B577" i="4" s="1"/>
  <c r="B578" i="4" s="1"/>
  <c r="B579" i="4" s="1"/>
  <c r="B580" i="4"/>
  <c r="B605" i="4"/>
  <c r="B606" i="4" s="1"/>
  <c r="B607" i="4" s="1"/>
  <c r="B608" i="4" s="1"/>
  <c r="B609" i="4" s="1"/>
  <c r="B610" i="4" s="1"/>
  <c r="B611" i="4" s="1"/>
  <c r="B612" i="4" s="1"/>
  <c r="B613" i="4" s="1"/>
  <c r="B614" i="4" s="1"/>
  <c r="B615" i="4" s="1"/>
  <c r="B616" i="4"/>
  <c r="B617" i="4" s="1"/>
  <c r="B618" i="4" s="1"/>
  <c r="B619" i="4" s="1"/>
  <c r="B621" i="4"/>
  <c r="B622" i="4" s="1"/>
  <c r="B623" i="4" s="1"/>
  <c r="B624" i="4" s="1"/>
  <c r="B630" i="4"/>
  <c r="B631" i="4" s="1"/>
  <c r="B632" i="4"/>
  <c r="B633" i="4" s="1"/>
  <c r="B634" i="4" s="1"/>
  <c r="B3" i="4"/>
  <c r="B4" i="4" s="1"/>
  <c r="B5" i="4" s="1"/>
  <c r="B6" i="4" s="1"/>
  <c r="B7" i="4" s="1"/>
  <c r="B8" i="4" s="1"/>
  <c r="B9" i="4" s="1"/>
  <c r="B10" i="4" s="1"/>
  <c r="B11" i="4" s="1"/>
  <c r="F3" i="4"/>
  <c r="F4" i="4" s="1"/>
  <c r="F5" i="4" s="1"/>
  <c r="H3" i="4"/>
  <c r="H4" i="4" s="1"/>
  <c r="H5" i="4" s="1"/>
  <c r="J3" i="4"/>
  <c r="J4" i="4" s="1"/>
  <c r="J5" i="4" s="1"/>
  <c r="B33" i="4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Q755" i="4"/>
  <c r="Q737" i="4"/>
  <c r="S736" i="4" s="1"/>
  <c r="Q710" i="4"/>
  <c r="S709" i="4" s="1"/>
  <c r="S703" i="4"/>
  <c r="S696" i="4"/>
  <c r="S686" i="4"/>
  <c r="S676" i="4"/>
  <c r="S665" i="4"/>
  <c r="Q577" i="4"/>
  <c r="S576" i="4" s="1"/>
  <c r="Q500" i="4"/>
  <c r="S499" i="4" s="1"/>
  <c r="S475" i="4"/>
  <c r="Q462" i="4"/>
  <c r="S461" i="4" s="1"/>
  <c r="Q440" i="4"/>
  <c r="S439" i="4" s="1"/>
  <c r="Q354" i="4"/>
  <c r="S353" i="4" s="1"/>
  <c r="Q267" i="4"/>
  <c r="S266" i="4" s="1"/>
  <c r="Q167" i="4"/>
  <c r="S166" i="4" s="1"/>
  <c r="T166" i="4" s="1"/>
  <c r="Q777" i="4" l="1"/>
  <c r="Q776" i="4"/>
  <c r="Q775" i="4"/>
  <c r="B625" i="4"/>
  <c r="D203" i="4"/>
  <c r="D204" i="4" s="1"/>
  <c r="D201" i="4"/>
  <c r="D202" i="4" s="1"/>
  <c r="T27" i="4"/>
  <c r="U27" i="4" s="1"/>
  <c r="T29" i="4"/>
  <c r="T744" i="4"/>
  <c r="U744" i="4" s="1"/>
  <c r="R593" i="4"/>
  <c r="T593" i="4" s="1"/>
  <c r="U593" i="4" s="1"/>
  <c r="R589" i="4"/>
  <c r="T589" i="4" s="1"/>
  <c r="U589" i="4" s="1"/>
  <c r="R595" i="4"/>
  <c r="T595" i="4" s="1"/>
  <c r="U595" i="4" s="1"/>
  <c r="R591" i="4"/>
  <c r="T591" i="4" s="1"/>
  <c r="U591" i="4" s="1"/>
  <c r="R587" i="4"/>
  <c r="B435" i="4"/>
  <c r="B436" i="4" s="1"/>
  <c r="B437" i="4" s="1"/>
  <c r="B438" i="4" s="1"/>
  <c r="B439" i="4" s="1"/>
  <c r="B440" i="4" s="1"/>
  <c r="T347" i="4"/>
  <c r="U347" i="4" s="1"/>
  <c r="T158" i="4"/>
  <c r="U158" i="4" s="1"/>
  <c r="T164" i="4"/>
  <c r="U164" i="4" s="1"/>
  <c r="B581" i="4"/>
  <c r="D581" i="4"/>
  <c r="B403" i="4"/>
  <c r="T407" i="4"/>
  <c r="T401" i="4"/>
  <c r="U401" i="4" s="1"/>
  <c r="T389" i="4"/>
  <c r="U389" i="4" s="1"/>
  <c r="R3" i="4"/>
  <c r="S18" i="4"/>
  <c r="T18" i="4" s="1"/>
  <c r="U18" i="4" s="1"/>
  <c r="H635" i="4"/>
  <c r="H636" i="4" s="1"/>
  <c r="H637" i="4" s="1"/>
  <c r="H638" i="4" s="1"/>
  <c r="B635" i="4"/>
  <c r="B636" i="4" s="1"/>
  <c r="B637" i="4" s="1"/>
  <c r="B638" i="4" s="1"/>
  <c r="B639" i="4" s="1"/>
  <c r="B640" i="4" s="1"/>
  <c r="F635" i="4"/>
  <c r="F636" i="4" s="1"/>
  <c r="F637" i="4" s="1"/>
  <c r="F638" i="4" s="1"/>
  <c r="D635" i="4"/>
  <c r="D636" i="4" s="1"/>
  <c r="D637" i="4" s="1"/>
  <c r="D638" i="4" s="1"/>
  <c r="T162" i="4"/>
  <c r="U162" i="4" s="1"/>
  <c r="U166" i="4"/>
  <c r="B471" i="4"/>
  <c r="B472" i="4" s="1"/>
  <c r="B473" i="4" s="1"/>
  <c r="B474" i="4" s="1"/>
  <c r="B475" i="4" s="1"/>
  <c r="B476" i="4" s="1"/>
  <c r="T387" i="4"/>
  <c r="U387" i="4" s="1"/>
  <c r="T403" i="4"/>
  <c r="U403" i="4" s="1"/>
  <c r="T395" i="4"/>
  <c r="U395" i="4" s="1"/>
  <c r="R728" i="4"/>
  <c r="T393" i="4"/>
  <c r="U393" i="4" s="1"/>
  <c r="T53" i="4"/>
  <c r="U53" i="4" s="1"/>
  <c r="R375" i="4"/>
  <c r="R487" i="4"/>
  <c r="R483" i="4"/>
  <c r="T391" i="4"/>
  <c r="U391" i="4" s="1"/>
  <c r="T399" i="4"/>
  <c r="U399" i="4" s="1"/>
  <c r="R489" i="4"/>
  <c r="R485" i="4"/>
  <c r="U329" i="4"/>
  <c r="T397" i="4"/>
  <c r="U397" i="4" s="1"/>
  <c r="B264" i="4"/>
  <c r="B265" i="4" s="1"/>
  <c r="B266" i="4" s="1"/>
  <c r="B267" i="4" s="1"/>
  <c r="T545" i="4"/>
  <c r="U545" i="4" s="1"/>
  <c r="T186" i="4"/>
  <c r="U186" i="4" s="1"/>
  <c r="R373" i="4"/>
  <c r="T373" i="4" s="1"/>
  <c r="S369" i="4"/>
  <c r="R377" i="4"/>
  <c r="T377" i="4" s="1"/>
  <c r="R371" i="4"/>
  <c r="T375" i="4"/>
  <c r="U375" i="4" s="1"/>
  <c r="R570" i="4"/>
  <c r="T570" i="4" s="1"/>
  <c r="U570" i="4" s="1"/>
  <c r="T564" i="4"/>
  <c r="U564" i="4" s="1"/>
  <c r="B544" i="4"/>
  <c r="B545" i="4" s="1"/>
  <c r="B546" i="4" s="1"/>
  <c r="B486" i="4"/>
  <c r="B487" i="4" s="1"/>
  <c r="B488" i="4" s="1"/>
  <c r="B489" i="4" s="1"/>
  <c r="B490" i="4" s="1"/>
  <c r="B491" i="4" s="1"/>
  <c r="B492" i="4" s="1"/>
  <c r="B493" i="4" s="1"/>
  <c r="B494" i="4" s="1"/>
  <c r="B495" i="4" s="1"/>
  <c r="B496" i="4" s="1"/>
  <c r="B497" i="4" s="1"/>
  <c r="B498" i="4" s="1"/>
  <c r="B499" i="4" s="1"/>
  <c r="B500" i="4" s="1"/>
  <c r="B236" i="4"/>
  <c r="B237" i="4" s="1"/>
  <c r="B238" i="4" s="1"/>
  <c r="B239" i="4" s="1"/>
  <c r="B240" i="4" s="1"/>
  <c r="B241" i="4" s="1"/>
  <c r="B242" i="4" s="1"/>
  <c r="B243" i="4" s="1"/>
  <c r="B244" i="4" s="1"/>
  <c r="B245" i="4" s="1"/>
  <c r="S214" i="4"/>
  <c r="T214" i="4" s="1"/>
  <c r="U214" i="4" s="1"/>
  <c r="B216" i="4"/>
  <c r="B217" i="4" s="1"/>
  <c r="B218" i="4" s="1"/>
  <c r="B219" i="4" s="1"/>
  <c r="D96" i="4"/>
  <c r="U321" i="4"/>
  <c r="S754" i="4"/>
  <c r="T754" i="4" s="1"/>
  <c r="W754" i="4" s="1"/>
  <c r="T620" i="4"/>
  <c r="U620" i="4" s="1"/>
  <c r="R578" i="4"/>
  <c r="T578" i="4" s="1"/>
  <c r="R574" i="4"/>
  <c r="T574" i="4" s="1"/>
  <c r="U574" i="4" s="1"/>
  <c r="R385" i="4"/>
  <c r="F619" i="4"/>
  <c r="J619" i="4"/>
  <c r="B455" i="4"/>
  <c r="B456" i="4" s="1"/>
  <c r="B457" i="4" s="1"/>
  <c r="B458" i="4" s="1"/>
  <c r="B459" i="4" s="1"/>
  <c r="B460" i="4" s="1"/>
  <c r="B461" i="4" s="1"/>
  <c r="B462" i="4" s="1"/>
  <c r="R379" i="4"/>
  <c r="R359" i="4"/>
  <c r="T359" i="4" s="1"/>
  <c r="U359" i="4" s="1"/>
  <c r="R81" i="4"/>
  <c r="T81" i="4" s="1"/>
  <c r="U81" i="4" s="1"/>
  <c r="D453" i="4"/>
  <c r="D454" i="4" s="1"/>
  <c r="D455" i="4" s="1"/>
  <c r="D456" i="4" s="1"/>
  <c r="T266" i="4"/>
  <c r="U266" i="4" s="1"/>
  <c r="R696" i="4"/>
  <c r="T696" i="4" s="1"/>
  <c r="U696" i="4" s="1"/>
  <c r="T678" i="4"/>
  <c r="U678" i="4" s="1"/>
  <c r="R645" i="4"/>
  <c r="R603" i="4"/>
  <c r="T603" i="4" s="1"/>
  <c r="U603" i="4" s="1"/>
  <c r="R85" i="4"/>
  <c r="T85" i="4" s="1"/>
  <c r="U85" i="4" s="1"/>
  <c r="S255" i="4"/>
  <c r="T255" i="4" s="1"/>
  <c r="U255" i="4" s="1"/>
  <c r="S201" i="4"/>
  <c r="T201" i="4" s="1"/>
  <c r="U201" i="4" s="1"/>
  <c r="S153" i="4"/>
  <c r="T153" i="4" s="1"/>
  <c r="U153" i="4" s="1"/>
  <c r="H619" i="4"/>
  <c r="S118" i="4"/>
  <c r="T118" i="4" s="1"/>
  <c r="U118" i="4" s="1"/>
  <c r="R738" i="4"/>
  <c r="T738" i="4" s="1"/>
  <c r="U738" i="4" s="1"/>
  <c r="R686" i="4"/>
  <c r="T686" i="4" s="1"/>
  <c r="U686" i="4" s="1"/>
  <c r="U643" i="4"/>
  <c r="R605" i="4"/>
  <c r="R601" i="4"/>
  <c r="T601" i="4" s="1"/>
  <c r="U601" i="4" s="1"/>
  <c r="T585" i="4"/>
  <c r="U585" i="4" s="1"/>
  <c r="R576" i="4"/>
  <c r="T576" i="4" s="1"/>
  <c r="U576" i="4" s="1"/>
  <c r="R555" i="4"/>
  <c r="R543" i="4"/>
  <c r="R533" i="4"/>
  <c r="R499" i="4"/>
  <c r="T499" i="4" s="1"/>
  <c r="U499" i="4" s="1"/>
  <c r="R479" i="4"/>
  <c r="T479" i="4" s="1"/>
  <c r="U479" i="4" s="1"/>
  <c r="R475" i="4"/>
  <c r="T475" i="4" s="1"/>
  <c r="U475" i="4" s="1"/>
  <c r="R684" i="4"/>
  <c r="T684" i="4" s="1"/>
  <c r="U684" i="4" s="1"/>
  <c r="S367" i="4"/>
  <c r="T236" i="4"/>
  <c r="U236" i="4" s="1"/>
  <c r="T622" i="4"/>
  <c r="U622" i="4" s="1"/>
  <c r="R740" i="4"/>
  <c r="T740" i="4" s="1"/>
  <c r="U740" i="4" s="1"/>
  <c r="R692" i="4"/>
  <c r="T692" i="4" s="1"/>
  <c r="R599" i="4"/>
  <c r="T599" i="4" s="1"/>
  <c r="U599" i="4" s="1"/>
  <c r="R531" i="4"/>
  <c r="R477" i="4"/>
  <c r="T477" i="4" s="1"/>
  <c r="W477" i="4" s="1"/>
  <c r="R580" i="4"/>
  <c r="R501" i="4"/>
  <c r="R469" i="4"/>
  <c r="T469" i="4" s="1"/>
  <c r="U469" i="4" s="1"/>
  <c r="R465" i="4"/>
  <c r="T465" i="4" s="1"/>
  <c r="U465" i="4" s="1"/>
  <c r="R453" i="4"/>
  <c r="T453" i="4" s="1"/>
  <c r="U453" i="4" s="1"/>
  <c r="R449" i="4"/>
  <c r="T449" i="4" s="1"/>
  <c r="U449" i="4" s="1"/>
  <c r="R441" i="4"/>
  <c r="T441" i="4" s="1"/>
  <c r="U441" i="4" s="1"/>
  <c r="R435" i="4"/>
  <c r="T435" i="4" s="1"/>
  <c r="U435" i="4" s="1"/>
  <c r="R433" i="4"/>
  <c r="T433" i="4" s="1"/>
  <c r="U433" i="4" s="1"/>
  <c r="R381" i="4"/>
  <c r="R367" i="4"/>
  <c r="T367" i="4" s="1"/>
  <c r="R361" i="4"/>
  <c r="D618" i="4"/>
  <c r="D619" i="4"/>
  <c r="T11" i="4"/>
  <c r="U11" i="4" s="1"/>
  <c r="D277" i="4"/>
  <c r="D278" i="4" s="1"/>
  <c r="D279" i="4" s="1"/>
  <c r="D280" i="4" s="1"/>
  <c r="T750" i="4"/>
  <c r="U750" i="4" s="1"/>
  <c r="T110" i="4"/>
  <c r="U110" i="4" s="1"/>
  <c r="R742" i="4"/>
  <c r="T742" i="4" s="1"/>
  <c r="U742" i="4" s="1"/>
  <c r="R707" i="4"/>
  <c r="T707" i="4" s="1"/>
  <c r="U707" i="4" s="1"/>
  <c r="T672" i="4"/>
  <c r="U672" i="4" s="1"/>
  <c r="R665" i="4"/>
  <c r="T665" i="4" s="1"/>
  <c r="U665" i="4" s="1"/>
  <c r="R445" i="4"/>
  <c r="T445" i="4" s="1"/>
  <c r="U445" i="4" s="1"/>
  <c r="R353" i="4"/>
  <c r="T353" i="4" s="1"/>
  <c r="U353" i="4" s="1"/>
  <c r="R705" i="4"/>
  <c r="T705" i="4" s="1"/>
  <c r="R667" i="4"/>
  <c r="R616" i="4"/>
  <c r="R553" i="4"/>
  <c r="T553" i="4" s="1"/>
  <c r="U553" i="4" s="1"/>
  <c r="R497" i="4"/>
  <c r="T497" i="4" s="1"/>
  <c r="U497" i="4" s="1"/>
  <c r="R437" i="4"/>
  <c r="T437" i="4" s="1"/>
  <c r="U437" i="4" s="1"/>
  <c r="R431" i="4"/>
  <c r="T431" i="4" s="1"/>
  <c r="U431" i="4" s="1"/>
  <c r="S667" i="4"/>
  <c r="S543" i="4"/>
  <c r="S533" i="4"/>
  <c r="S501" i="4"/>
  <c r="S21" i="4"/>
  <c r="R618" i="4"/>
  <c r="T618" i="4" s="1"/>
  <c r="S616" i="4"/>
  <c r="R457" i="4"/>
  <c r="T457" i="4" s="1"/>
  <c r="U457" i="4" s="1"/>
  <c r="R451" i="4"/>
  <c r="T451" i="4" s="1"/>
  <c r="U451" i="4" s="1"/>
  <c r="R493" i="4"/>
  <c r="T493" i="4" s="1"/>
  <c r="U493" i="4" s="1"/>
  <c r="T108" i="4"/>
  <c r="U108" i="4" s="1"/>
  <c r="R87" i="4"/>
  <c r="T184" i="4"/>
  <c r="U184" i="4" s="1"/>
  <c r="R537" i="4"/>
  <c r="R467" i="4"/>
  <c r="T467" i="4" s="1"/>
  <c r="U467" i="4" s="1"/>
  <c r="R463" i="4"/>
  <c r="T463" i="4" s="1"/>
  <c r="U463" i="4" s="1"/>
  <c r="R351" i="4"/>
  <c r="T351" i="4" s="1"/>
  <c r="U351" i="4" s="1"/>
  <c r="T238" i="4"/>
  <c r="U238" i="4" s="1"/>
  <c r="T59" i="4"/>
  <c r="U59" i="4" s="1"/>
  <c r="S513" i="4"/>
  <c r="T513" i="4" s="1"/>
  <c r="U513" i="4" s="1"/>
  <c r="S507" i="4"/>
  <c r="T507" i="4" s="1"/>
  <c r="U507" i="4" s="1"/>
  <c r="S612" i="4"/>
  <c r="T612" i="4" s="1"/>
  <c r="U612" i="4" s="1"/>
  <c r="S647" i="4"/>
  <c r="T647" i="4" s="1"/>
  <c r="R383" i="4"/>
  <c r="S383" i="4"/>
  <c r="S361" i="4"/>
  <c r="R447" i="4"/>
  <c r="T447" i="4" s="1"/>
  <c r="U447" i="4" s="1"/>
  <c r="U319" i="4"/>
  <c r="T315" i="4"/>
  <c r="U315" i="4" s="1"/>
  <c r="S714" i="4"/>
  <c r="S608" i="4"/>
  <c r="T608" i="4" s="1"/>
  <c r="U608" i="4" s="1"/>
  <c r="S605" i="4"/>
  <c r="T333" i="4"/>
  <c r="U333" i="4" s="1"/>
  <c r="D44" i="4"/>
  <c r="D45" i="4" s="1"/>
  <c r="D46" i="4" s="1"/>
  <c r="D47" i="4" s="1"/>
  <c r="T31" i="4"/>
  <c r="U31" i="4" s="1"/>
  <c r="T313" i="4"/>
  <c r="U313" i="4" s="1"/>
  <c r="B12" i="4"/>
  <c r="B13" i="4" s="1"/>
  <c r="B14" i="4" s="1"/>
  <c r="B15" i="4" s="1"/>
  <c r="B16" i="4" s="1"/>
  <c r="B17" i="4" s="1"/>
  <c r="B18" i="4" s="1"/>
  <c r="B19" i="4" s="1"/>
  <c r="B44" i="4"/>
  <c r="B45" i="4" s="1"/>
  <c r="B46" i="4" s="1"/>
  <c r="B47" i="4" s="1"/>
  <c r="B48" i="4" s="1"/>
  <c r="B49" i="4" s="1"/>
  <c r="B50" i="4" s="1"/>
  <c r="B51" i="4" s="1"/>
  <c r="B52" i="4" s="1"/>
  <c r="B53" i="4" s="1"/>
  <c r="T104" i="4"/>
  <c r="U104" i="4" s="1"/>
  <c r="T748" i="4"/>
  <c r="U748" i="4" s="1"/>
  <c r="T572" i="4"/>
  <c r="U572" i="4" s="1"/>
  <c r="T284" i="4"/>
  <c r="U284" i="4" s="1"/>
  <c r="T205" i="4"/>
  <c r="U205" i="4" s="1"/>
  <c r="T179" i="4"/>
  <c r="U179" i="4" s="1"/>
  <c r="T106" i="4"/>
  <c r="U106" i="4" s="1"/>
  <c r="T57" i="4"/>
  <c r="U57" i="4" s="1"/>
  <c r="U407" i="4"/>
  <c r="T308" i="4"/>
  <c r="U308" i="4" s="1"/>
  <c r="T302" i="4"/>
  <c r="U302" i="4" s="1"/>
  <c r="S290" i="4"/>
  <c r="T290" i="4" s="1"/>
  <c r="U290" i="4" s="1"/>
  <c r="S286" i="4"/>
  <c r="T286" i="4" s="1"/>
  <c r="U286" i="4" s="1"/>
  <c r="S281" i="4"/>
  <c r="T281" i="4" s="1"/>
  <c r="U281" i="4" s="1"/>
  <c r="S271" i="4"/>
  <c r="T271" i="4" s="1"/>
  <c r="U271" i="4" s="1"/>
  <c r="S262" i="4"/>
  <c r="T262" i="4" s="1"/>
  <c r="U262" i="4" s="1"/>
  <c r="S257" i="4"/>
  <c r="T257" i="4" s="1"/>
  <c r="U257" i="4" s="1"/>
  <c r="S249" i="4"/>
  <c r="T249" i="4" s="1"/>
  <c r="U249" i="4" s="1"/>
  <c r="S233" i="4"/>
  <c r="T233" i="4" s="1"/>
  <c r="U233" i="4" s="1"/>
  <c r="S229" i="4"/>
  <c r="T229" i="4" s="1"/>
  <c r="U229" i="4" s="1"/>
  <c r="S220" i="4"/>
  <c r="T220" i="4" s="1"/>
  <c r="S212" i="4"/>
  <c r="T212" i="4" s="1"/>
  <c r="U212" i="4" s="1"/>
  <c r="S207" i="4"/>
  <c r="T207" i="4" s="1"/>
  <c r="U207" i="4" s="1"/>
  <c r="S203" i="4"/>
  <c r="T203" i="4" s="1"/>
  <c r="U203" i="4" s="1"/>
  <c r="S198" i="4"/>
  <c r="T198" i="4" s="1"/>
  <c r="U198" i="4" s="1"/>
  <c r="S192" i="4"/>
  <c r="T192" i="4" s="1"/>
  <c r="U192" i="4" s="1"/>
  <c r="S181" i="4"/>
  <c r="T181" i="4" s="1"/>
  <c r="U181" i="4" s="1"/>
  <c r="S177" i="4"/>
  <c r="T177" i="4" s="1"/>
  <c r="U177" i="4" s="1"/>
  <c r="S171" i="4"/>
  <c r="T171" i="4" s="1"/>
  <c r="U171" i="4" s="1"/>
  <c r="S155" i="4"/>
  <c r="T155" i="4" s="1"/>
  <c r="U155" i="4" s="1"/>
  <c r="S147" i="4"/>
  <c r="T147" i="4" s="1"/>
  <c r="U147" i="4" s="1"/>
  <c r="S133" i="4"/>
  <c r="T133" i="4" s="1"/>
  <c r="U133" i="4" s="1"/>
  <c r="S121" i="4"/>
  <c r="T121" i="4" s="1"/>
  <c r="U121" i="4" s="1"/>
  <c r="S115" i="4"/>
  <c r="T115" i="4" s="1"/>
  <c r="U115" i="4" s="1"/>
  <c r="S87" i="4"/>
  <c r="S76" i="4"/>
  <c r="T76" i="4" s="1"/>
  <c r="U76" i="4" s="1"/>
  <c r="S66" i="4"/>
  <c r="T66" i="4" s="1"/>
  <c r="U66" i="4" s="1"/>
  <c r="S48" i="4"/>
  <c r="T48" i="4" s="1"/>
  <c r="U48" i="4" s="1"/>
  <c r="S46" i="4"/>
  <c r="T46" i="4" s="1"/>
  <c r="U46" i="4" s="1"/>
  <c r="S44" i="4"/>
  <c r="T44" i="4" s="1"/>
  <c r="U44" i="4" s="1"/>
  <c r="S36" i="4"/>
  <c r="T36" i="4" s="1"/>
  <c r="U36" i="4" s="1"/>
  <c r="S8" i="4"/>
  <c r="T8" i="4" s="1"/>
  <c r="U8" i="4" s="1"/>
  <c r="S717" i="4"/>
  <c r="T717" i="4" s="1"/>
  <c r="R21" i="4"/>
  <c r="T61" i="4"/>
  <c r="U61" i="4" s="1"/>
  <c r="T55" i="4"/>
  <c r="U55" i="4" s="1"/>
  <c r="S42" i="4"/>
  <c r="T42" i="4" s="1"/>
  <c r="U42" i="4" s="1"/>
  <c r="R83" i="4"/>
  <c r="T83" i="4" s="1"/>
  <c r="U83" i="4" s="1"/>
  <c r="S101" i="4"/>
  <c r="T101" i="4" s="1"/>
  <c r="U101" i="4" s="1"/>
  <c r="T99" i="4"/>
  <c r="U99" i="4" s="1"/>
  <c r="S95" i="4"/>
  <c r="T95" i="4" s="1"/>
  <c r="U95" i="4" s="1"/>
  <c r="S93" i="4"/>
  <c r="T93" i="4" s="1"/>
  <c r="U93" i="4" s="1"/>
  <c r="U142" i="4"/>
  <c r="T136" i="4"/>
  <c r="U136" i="4" s="1"/>
  <c r="T129" i="4"/>
  <c r="U129" i="4" s="1"/>
  <c r="T125" i="4"/>
  <c r="U125" i="4" s="1"/>
  <c r="T123" i="4"/>
  <c r="U123" i="4" s="1"/>
  <c r="X762" i="4"/>
  <c r="T752" i="4"/>
  <c r="U752" i="4" s="1"/>
  <c r="R709" i="4"/>
  <c r="T709" i="4" s="1"/>
  <c r="U709" i="4" s="1"/>
  <c r="T703" i="4"/>
  <c r="U703" i="4" s="1"/>
  <c r="R698" i="4"/>
  <c r="U688" i="4"/>
  <c r="R676" i="4"/>
  <c r="T676" i="4" s="1"/>
  <c r="R656" i="4"/>
  <c r="T656" i="4" s="1"/>
  <c r="U656" i="4" s="1"/>
  <c r="U624" i="4"/>
  <c r="S614" i="4"/>
  <c r="T614" i="4" s="1"/>
  <c r="U614" i="4" s="1"/>
  <c r="S610" i="4"/>
  <c r="T610" i="4" s="1"/>
  <c r="U610" i="4" s="1"/>
  <c r="R597" i="4"/>
  <c r="T597" i="4" s="1"/>
  <c r="U597" i="4" s="1"/>
  <c r="R562" i="4"/>
  <c r="T562" i="4" s="1"/>
  <c r="U562" i="4" s="1"/>
  <c r="R558" i="4"/>
  <c r="T558" i="4" s="1"/>
  <c r="U558" i="4" s="1"/>
  <c r="R551" i="4"/>
  <c r="S531" i="4"/>
  <c r="R495" i="4"/>
  <c r="T495" i="4" s="1"/>
  <c r="U495" i="4" s="1"/>
  <c r="T491" i="4"/>
  <c r="U491" i="4" s="1"/>
  <c r="R459" i="4"/>
  <c r="T459" i="4" s="1"/>
  <c r="R439" i="4"/>
  <c r="T439" i="4" s="1"/>
  <c r="U439" i="4" s="1"/>
  <c r="R331" i="4"/>
  <c r="U317" i="4"/>
  <c r="T310" i="4"/>
  <c r="U310" i="4" s="1"/>
  <c r="T305" i="4"/>
  <c r="U305" i="4" s="1"/>
  <c r="S299" i="4"/>
  <c r="T299" i="4" s="1"/>
  <c r="S297" i="4"/>
  <c r="T297" i="4" s="1"/>
  <c r="U297" i="4" s="1"/>
  <c r="S294" i="4"/>
  <c r="T294" i="4" s="1"/>
  <c r="U294" i="4" s="1"/>
  <c r="S288" i="4"/>
  <c r="T288" i="4" s="1"/>
  <c r="U288" i="4" s="1"/>
  <c r="S268" i="4"/>
  <c r="T268" i="4" s="1"/>
  <c r="U268" i="4" s="1"/>
  <c r="S279" i="4"/>
  <c r="T279" i="4" s="1"/>
  <c r="U279" i="4" s="1"/>
  <c r="S259" i="4"/>
  <c r="T259" i="4" s="1"/>
  <c r="U259" i="4" s="1"/>
  <c r="S246" i="4"/>
  <c r="T246" i="4" s="1"/>
  <c r="T240" i="4"/>
  <c r="U240" i="4" s="1"/>
  <c r="S223" i="4"/>
  <c r="T223" i="4" s="1"/>
  <c r="U223" i="4" s="1"/>
  <c r="S231" i="4"/>
  <c r="T231" i="4" s="1"/>
  <c r="U231" i="4" s="1"/>
  <c r="S379" i="4"/>
  <c r="R369" i="4"/>
  <c r="R364" i="4"/>
  <c r="S210" i="4"/>
  <c r="T210" i="4" s="1"/>
  <c r="U210" i="4" s="1"/>
  <c r="S195" i="4"/>
  <c r="T195" i="4" s="1"/>
  <c r="U195" i="4" s="1"/>
  <c r="S174" i="4"/>
  <c r="T174" i="4" s="1"/>
  <c r="U174" i="4" s="1"/>
  <c r="S168" i="4"/>
  <c r="T168" i="4" s="1"/>
  <c r="U168" i="4" s="1"/>
  <c r="S144" i="4"/>
  <c r="T144" i="4" s="1"/>
  <c r="U144" i="4" s="1"/>
  <c r="S112" i="4"/>
  <c r="T112" i="4" s="1"/>
  <c r="U112" i="4" s="1"/>
  <c r="S381" i="4"/>
  <c r="S364" i="4"/>
  <c r="S72" i="4"/>
  <c r="T72" i="4" s="1"/>
  <c r="U72" i="4" s="1"/>
  <c r="S69" i="4"/>
  <c r="T69" i="4" s="1"/>
  <c r="U69" i="4" s="1"/>
  <c r="S63" i="4"/>
  <c r="T63" i="4" s="1"/>
  <c r="U63" i="4" s="1"/>
  <c r="S33" i="4"/>
  <c r="U33" i="4" s="1"/>
  <c r="T14" i="4"/>
  <c r="U14" i="4" s="1"/>
  <c r="T6" i="4"/>
  <c r="U6" i="4" s="1"/>
  <c r="S3" i="4"/>
  <c r="U336" i="4"/>
  <c r="S540" i="4"/>
  <c r="T540" i="4" s="1"/>
  <c r="U540" i="4" s="1"/>
  <c r="R714" i="4"/>
  <c r="S711" i="4"/>
  <c r="R711" i="4"/>
  <c r="S510" i="4"/>
  <c r="T510" i="4" s="1"/>
  <c r="U510" i="4" s="1"/>
  <c r="S504" i="4"/>
  <c r="T504" i="4" s="1"/>
  <c r="U504" i="4" s="1"/>
  <c r="S555" i="4"/>
  <c r="S580" i="4"/>
  <c r="S551" i="4"/>
  <c r="R736" i="4"/>
  <c r="T736" i="4" s="1"/>
  <c r="U736" i="4" s="1"/>
  <c r="W758" i="4"/>
  <c r="S698" i="4"/>
  <c r="R461" i="4"/>
  <c r="T461" i="4" s="1"/>
  <c r="U461" i="4" s="1"/>
  <c r="R443" i="4"/>
  <c r="T443" i="4" s="1"/>
  <c r="U443" i="4" s="1"/>
  <c r="T535" i="4"/>
  <c r="U535" i="4" s="1"/>
  <c r="S274" i="4"/>
  <c r="T274" i="4" s="1"/>
  <c r="U274" i="4" s="1"/>
  <c r="T131" i="4"/>
  <c r="U131" i="4" s="1"/>
  <c r="T16" i="4"/>
  <c r="U16" i="4" s="1"/>
  <c r="T349" i="4"/>
  <c r="U349" i="4" s="1"/>
  <c r="T127" i="4"/>
  <c r="U127" i="4" s="1"/>
  <c r="U325" i="4"/>
  <c r="T74" i="4"/>
  <c r="U74" i="4" s="1"/>
  <c r="U29" i="4"/>
  <c r="S537" i="4"/>
  <c r="S252" i="4"/>
  <c r="T252" i="4" s="1"/>
  <c r="U252" i="4" s="1"/>
  <c r="S226" i="4"/>
  <c r="T226" i="4" s="1"/>
  <c r="U226" i="4" s="1"/>
  <c r="S150" i="4"/>
  <c r="T150" i="4" s="1"/>
  <c r="U150" i="4" s="1"/>
  <c r="S90" i="4"/>
  <c r="T90" i="4" s="1"/>
  <c r="U90" i="4" s="1"/>
  <c r="S39" i="4"/>
  <c r="T39" i="4" s="1"/>
  <c r="U39" i="4" s="1"/>
  <c r="R777" i="4" l="1"/>
  <c r="R775" i="4"/>
  <c r="R776" i="4"/>
  <c r="S776" i="4"/>
  <c r="S777" i="4"/>
  <c r="S775" i="4"/>
  <c r="U246" i="4"/>
  <c r="W246" i="4"/>
  <c r="X246" i="4" s="1"/>
  <c r="U220" i="4"/>
  <c r="W220" i="4"/>
  <c r="T331" i="4"/>
  <c r="B582" i="4"/>
  <c r="B583" i="4" s="1"/>
  <c r="B584" i="4" s="1"/>
  <c r="B585" i="4" s="1"/>
  <c r="B586" i="4" s="1"/>
  <c r="B587" i="4" s="1"/>
  <c r="B588" i="4" s="1"/>
  <c r="B589" i="4" s="1"/>
  <c r="B590" i="4" s="1"/>
  <c r="B591" i="4" s="1"/>
  <c r="B592" i="4" s="1"/>
  <c r="B593" i="4" s="1"/>
  <c r="B594" i="4" s="1"/>
  <c r="B595" i="4" s="1"/>
  <c r="B596" i="4" s="1"/>
  <c r="B597" i="4" s="1"/>
  <c r="B598" i="4" s="1"/>
  <c r="B599" i="4" s="1"/>
  <c r="B600" i="4" s="1"/>
  <c r="B601" i="4" s="1"/>
  <c r="B602" i="4" s="1"/>
  <c r="B603" i="4" s="1"/>
  <c r="B604" i="4" s="1"/>
  <c r="D582" i="4"/>
  <c r="D583" i="4" s="1"/>
  <c r="D584" i="4" s="1"/>
  <c r="D585" i="4" s="1"/>
  <c r="D586" i="4" s="1"/>
  <c r="B404" i="4"/>
  <c r="B405" i="4" s="1"/>
  <c r="B406" i="4" s="1"/>
  <c r="B407" i="4" s="1"/>
  <c r="B408" i="4" s="1"/>
  <c r="Q774" i="4"/>
  <c r="P774" i="4"/>
  <c r="T3" i="4"/>
  <c r="B641" i="4"/>
  <c r="B642" i="4" s="1"/>
  <c r="B643" i="4" s="1"/>
  <c r="B644" i="4" s="1"/>
  <c r="T714" i="4"/>
  <c r="U714" i="4" s="1"/>
  <c r="T371" i="4"/>
  <c r="U371" i="4" s="1"/>
  <c r="U377" i="4"/>
  <c r="W688" i="4"/>
  <c r="X688" i="4" s="1"/>
  <c r="U578" i="4"/>
  <c r="W574" i="4"/>
  <c r="X574" i="4" s="1"/>
  <c r="X754" i="4"/>
  <c r="T369" i="4"/>
  <c r="U369" i="4" s="1"/>
  <c r="T383" i="4"/>
  <c r="U383" i="4" s="1"/>
  <c r="T645" i="4"/>
  <c r="U645" i="4" s="1"/>
  <c r="T385" i="4"/>
  <c r="U385" i="4" s="1"/>
  <c r="T379" i="4"/>
  <c r="U379" i="4" s="1"/>
  <c r="T381" i="4"/>
  <c r="U381" i="4" s="1"/>
  <c r="B547" i="4"/>
  <c r="B548" i="4" s="1"/>
  <c r="B549" i="4" s="1"/>
  <c r="B550" i="4" s="1"/>
  <c r="B551" i="4" s="1"/>
  <c r="B552" i="4" s="1"/>
  <c r="B553" i="4" s="1"/>
  <c r="B554" i="4" s="1"/>
  <c r="U477" i="4"/>
  <c r="U373" i="4"/>
  <c r="X758" i="4"/>
  <c r="U717" i="4"/>
  <c r="T728" i="4"/>
  <c r="U728" i="4" s="1"/>
  <c r="U654" i="4"/>
  <c r="B54" i="4"/>
  <c r="B55" i="4" s="1"/>
  <c r="B56" i="4" s="1"/>
  <c r="B57" i="4" s="1"/>
  <c r="B58" i="4" s="1"/>
  <c r="B59" i="4" s="1"/>
  <c r="B60" i="4" s="1"/>
  <c r="B61" i="4" s="1"/>
  <c r="B62" i="4" s="1"/>
  <c r="T555" i="4"/>
  <c r="W555" i="4" s="1"/>
  <c r="X555" i="4" s="1"/>
  <c r="T533" i="4"/>
  <c r="U533" i="4" s="1"/>
  <c r="T587" i="4"/>
  <c r="U587" i="4" s="1"/>
  <c r="B20" i="4"/>
  <c r="B21" i="4" s="1"/>
  <c r="B22" i="4" s="1"/>
  <c r="B23" i="4" s="1"/>
  <c r="B24" i="4" s="1"/>
  <c r="B25" i="4" s="1"/>
  <c r="B26" i="4" s="1"/>
  <c r="B27" i="4" s="1"/>
  <c r="U754" i="4"/>
  <c r="T531" i="4"/>
  <c r="U531" i="4" s="1"/>
  <c r="T361" i="4"/>
  <c r="U361" i="4" s="1"/>
  <c r="T543" i="4"/>
  <c r="U543" i="4" s="1"/>
  <c r="T632" i="4"/>
  <c r="U647" i="4"/>
  <c r="U692" i="4"/>
  <c r="T580" i="4"/>
  <c r="U580" i="4" s="1"/>
  <c r="T616" i="4"/>
  <c r="U616" i="4" s="1"/>
  <c r="T516" i="4"/>
  <c r="T698" i="4"/>
  <c r="W698" i="4" s="1"/>
  <c r="X698" i="4" s="1"/>
  <c r="T605" i="4"/>
  <c r="U605" i="4" s="1"/>
  <c r="U367" i="4"/>
  <c r="T501" i="4"/>
  <c r="U501" i="4" s="1"/>
  <c r="U762" i="4"/>
  <c r="T339" i="4"/>
  <c r="U339" i="4" s="1"/>
  <c r="W748" i="4"/>
  <c r="X748" i="4" s="1"/>
  <c r="W618" i="4"/>
  <c r="U618" i="4"/>
  <c r="U3" i="4"/>
  <c r="T364" i="4"/>
  <c r="U364" i="4" s="1"/>
  <c r="T21" i="4"/>
  <c r="U21" i="4" s="1"/>
  <c r="T667" i="4"/>
  <c r="U667" i="4" s="1"/>
  <c r="T537" i="4"/>
  <c r="U537" i="4" s="1"/>
  <c r="W678" i="4"/>
  <c r="X678" i="4" s="1"/>
  <c r="T87" i="4"/>
  <c r="U87" i="4" s="1"/>
  <c r="W620" i="4"/>
  <c r="X620" i="4" s="1"/>
  <c r="T355" i="4"/>
  <c r="T551" i="4"/>
  <c r="U551" i="4" s="1"/>
  <c r="U758" i="4"/>
  <c r="U676" i="4"/>
  <c r="W656" i="4"/>
  <c r="X656" i="4" s="1"/>
  <c r="W463" i="4"/>
  <c r="X463" i="4" s="1"/>
  <c r="U459" i="4"/>
  <c r="W441" i="4"/>
  <c r="X441" i="4" s="1"/>
  <c r="X431" i="4"/>
  <c r="U299" i="4"/>
  <c r="W299" i="4"/>
  <c r="W268" i="4"/>
  <c r="X268" i="4" s="1"/>
  <c r="W192" i="4"/>
  <c r="X192" i="4" s="1"/>
  <c r="W112" i="4"/>
  <c r="X112" i="4" s="1"/>
  <c r="W63" i="4"/>
  <c r="X63" i="4" s="1"/>
  <c r="T711" i="4"/>
  <c r="U705" i="4"/>
  <c r="W705" i="4"/>
  <c r="X705" i="4" s="1"/>
  <c r="T483" i="4"/>
  <c r="W168" i="4"/>
  <c r="X168" i="4" s="1"/>
  <c r="X220" i="4"/>
  <c r="W144" i="4"/>
  <c r="X144" i="4" s="1"/>
  <c r="W33" i="4"/>
  <c r="X33" i="4" s="1"/>
  <c r="U516" i="4" l="1"/>
  <c r="T777" i="4"/>
  <c r="T775" i="4"/>
  <c r="T776" i="4"/>
  <c r="U331" i="4"/>
  <c r="W325" i="4"/>
  <c r="W359" i="4"/>
  <c r="X359" i="4" s="1"/>
  <c r="U632" i="4"/>
  <c r="W632" i="4"/>
  <c r="X632" i="4" s="1"/>
  <c r="R774" i="4"/>
  <c r="S774" i="4"/>
  <c r="W711" i="4"/>
  <c r="X711" i="4" s="1"/>
  <c r="W355" i="4"/>
  <c r="X355" i="4" s="1"/>
  <c r="W385" i="4"/>
  <c r="X385" i="4" s="1"/>
  <c r="U483" i="4"/>
  <c r="W483" i="4"/>
  <c r="X483" i="4" s="1"/>
  <c r="W738" i="4"/>
  <c r="X738" i="4" s="1"/>
  <c r="W667" i="4"/>
  <c r="X667" i="4" s="1"/>
  <c r="X776" i="4" s="1"/>
  <c r="W616" i="4"/>
  <c r="X616" i="4" s="1"/>
  <c r="W605" i="4"/>
  <c r="X605" i="4" s="1"/>
  <c r="U698" i="4"/>
  <c r="U555" i="4"/>
  <c r="W645" i="4"/>
  <c r="X645" i="4" s="1"/>
  <c r="W580" i="4"/>
  <c r="X580" i="4" s="1"/>
  <c r="B28" i="4"/>
  <c r="B29" i="4" s="1"/>
  <c r="B30" i="4" s="1"/>
  <c r="B31" i="4" s="1"/>
  <c r="B32" i="4" s="1"/>
  <c r="U355" i="4"/>
  <c r="W3" i="4"/>
  <c r="X3" i="4" s="1"/>
  <c r="W501" i="4"/>
  <c r="X501" i="4" s="1"/>
  <c r="X626" i="4"/>
  <c r="W87" i="4"/>
  <c r="X87" i="4" s="1"/>
  <c r="W537" i="4"/>
  <c r="X537" i="4" s="1"/>
  <c r="W730" i="4"/>
  <c r="X730" i="4" s="1"/>
  <c r="U711" i="4"/>
  <c r="X775" i="4" l="1"/>
  <c r="X774" i="4"/>
  <c r="T774" i="4"/>
  <c r="X777" i="4" l="1"/>
</calcChain>
</file>

<file path=xl/sharedStrings.xml><?xml version="1.0" encoding="utf-8"?>
<sst xmlns="http://schemas.openxmlformats.org/spreadsheetml/2006/main" count="3602" uniqueCount="349">
  <si>
    <t>Наименование государственного учреждения здравоохранения Астраханской области</t>
  </si>
  <si>
    <t>Наименование государственной услуги (работы)</t>
  </si>
  <si>
    <t>ед. изм</t>
  </si>
  <si>
    <t>%</t>
  </si>
  <si>
    <t>Категория показателя</t>
  </si>
  <si>
    <t>Кач.</t>
  </si>
  <si>
    <t>ГБУЗ АО АМОКБ</t>
  </si>
  <si>
    <t>ГБУЗ АО Областная детская клиническая больница им. Н.Н. Силищевой</t>
  </si>
  <si>
    <t>ГБУЗ АО Областной кардиологический диспансер</t>
  </si>
  <si>
    <t>ГБУЗ АО Областная клиническая психиатрическая больница</t>
  </si>
  <si>
    <t>ГБУЗ АО Областной наркологический диспансер</t>
  </si>
  <si>
    <t>ГБУЗ АО Областной клинический противотуберкулезный диспансер</t>
  </si>
  <si>
    <t>ГБУЗ АО Центр крови</t>
  </si>
  <si>
    <t>ГБУЗ АО Патологоанатомическое бюро</t>
  </si>
  <si>
    <t>ГБУЗ АО Городская поликлиника №5</t>
  </si>
  <si>
    <t>Оценка выполнения ГЗ по учреждению</t>
  </si>
  <si>
    <t>Оценка выполнения ГЗ по услугам/ работам</t>
  </si>
  <si>
    <t>ГБУЗ АО БСМЭ</t>
  </si>
  <si>
    <t>ГБУЗ АО Городская киническая больница №3 им. С.М. Кирова</t>
  </si>
  <si>
    <t>ГБУЗ АО Областной врачебно-физкультурный диспансер</t>
  </si>
  <si>
    <t>К2 
(по услуге/ работе)</t>
  </si>
  <si>
    <t>ГБУЗ АО Ахтубинская РБ</t>
  </si>
  <si>
    <t>ГБУЗ АО Володарская РБ</t>
  </si>
  <si>
    <t>ГБУЗ АО Енотаевская РБ</t>
  </si>
  <si>
    <t>ГБУЗ АО Икрянинская РБ</t>
  </si>
  <si>
    <t>ГБУЗ АО Камызякская РБ</t>
  </si>
  <si>
    <t>ГБУЗ АО Красноярская РБ</t>
  </si>
  <si>
    <t>ГБУЗ АО Наримановская РБ</t>
  </si>
  <si>
    <t>ГБУЗ АО Приволжская РБ</t>
  </si>
  <si>
    <t>ГБУЗ АО Городская поликлиника №8 им. Н.И. Пирогова</t>
  </si>
  <si>
    <t>ГЗ по учреждению выполнено</t>
  </si>
  <si>
    <t>ГЗ по учреждению ПЕРЕвыполнено</t>
  </si>
  <si>
    <t>ГЗ по учреждению НЕ выполнено</t>
  </si>
  <si>
    <t>ГБУЗ АО Центр охраны здоровья семьи и репродукции</t>
  </si>
  <si>
    <t xml:space="preserve">ГБУЗ АО Областной центр по профилактике и борьбе со СПИД </t>
  </si>
  <si>
    <t>ГБУЗ АО Центр медицины катастроф и скорой медицинской помощи</t>
  </si>
  <si>
    <t>Пок-ли качества и объема выполнены</t>
  </si>
  <si>
    <t>Пок-ли качества и объема ПЕРЕвыполнены</t>
  </si>
  <si>
    <t>Пок-ли качества и объема НЕ выполнены</t>
  </si>
  <si>
    <t>Первичная медико-санитарная помощь, в части диагностики и лечения</t>
  </si>
  <si>
    <t>число посещений</t>
  </si>
  <si>
    <t>единица</t>
  </si>
  <si>
    <t>объем</t>
  </si>
  <si>
    <t>паллиативная медицинская помощь</t>
  </si>
  <si>
    <t>количество пациентов</t>
  </si>
  <si>
    <t>человек</t>
  </si>
  <si>
    <t>Заготовка, хранение, транспортировка и обеспечение безопасности донорской крови и ее компонентов</t>
  </si>
  <si>
    <t>Не предусмотрено</t>
  </si>
  <si>
    <t>Соответствие техническому регламенту о безопасности крови, ее продуктов, кровезамещающих растворов и технических средств, используемой в трансфузионно-инфузионной терапии</t>
  </si>
  <si>
    <t>условная единица продукта, переработки (в перерасчете на 1 литр цельной крови)</t>
  </si>
  <si>
    <t>Вне медицинской организации</t>
  </si>
  <si>
    <t>терапия</t>
  </si>
  <si>
    <t>для беременных и рожениц</t>
  </si>
  <si>
    <t>патология новорожденных</t>
  </si>
  <si>
    <t>Судебно-медицинская экспертиза</t>
  </si>
  <si>
    <t>Соответствие порядку организации и производства судебно- медицинских экспертиз</t>
  </si>
  <si>
    <t>количество экспертиз</t>
  </si>
  <si>
    <t xml:space="preserve">Не устанавливаются </t>
  </si>
  <si>
    <t>штука</t>
  </si>
  <si>
    <t>ИС обеспечения специальной деятельности</t>
  </si>
  <si>
    <t xml:space="preserve">Количество информационных ресурсов и баз данных </t>
  </si>
  <si>
    <t>Обеспечение сохранности и учет архивных документов</t>
  </si>
  <si>
    <t>Реализация дополнительных профессиональных программ профессиональной переподготовки</t>
  </si>
  <si>
    <t>Реализация дополнительных профессиональных программ повышения квалификации</t>
  </si>
  <si>
    <t>Показатель, характеризующий условия (формы) оказания госуслуги</t>
  </si>
  <si>
    <t>психотерапия</t>
  </si>
  <si>
    <t>дерматология</t>
  </si>
  <si>
    <t>профпатология</t>
  </si>
  <si>
    <t>генетик</t>
  </si>
  <si>
    <t>очная</t>
  </si>
  <si>
    <t>Педиатрия</t>
  </si>
  <si>
    <t>Паллиативная медицинская помощь</t>
  </si>
  <si>
    <t>неврология</t>
  </si>
  <si>
    <t>ГБУЗ АО Городская поликлиника №1</t>
  </si>
  <si>
    <t>инфекционные болезни</t>
  </si>
  <si>
    <t xml:space="preserve">ГБУЗ АО Областная инфекционная киническая больница </t>
  </si>
  <si>
    <t>Обработка площади очагов</t>
  </si>
  <si>
    <t>Удельный вес площади, обработанной в очагах инфекционных и паразитарных заболеваний, от общей площади, подлежащей такой обработке</t>
  </si>
  <si>
    <t>Удельный вес вещей, обработанных в очагах инфекционных и паразитарных заболеваний, от общего веса вещей, подлежащих такой обработке</t>
  </si>
  <si>
    <t>Площадь обработанных очагов</t>
  </si>
  <si>
    <t>квадратный метр</t>
  </si>
  <si>
    <t>Вес обработанных в дезифекционных камерах вещей из очагов</t>
  </si>
  <si>
    <t>кг</t>
  </si>
  <si>
    <t>кардиология</t>
  </si>
  <si>
    <t>спортивная медицина</t>
  </si>
  <si>
    <t>акушерство-гинекология</t>
  </si>
  <si>
    <t>Услуги по обеспечению при амбулаторном лечении лекарственными препаратами лиц, для которых соответствующее право гарантировано законодательством Российской Федерации</t>
  </si>
  <si>
    <t>Соответствие установленным требованиям</t>
  </si>
  <si>
    <t>психиатрия</t>
  </si>
  <si>
    <t>количество исследований</t>
  </si>
  <si>
    <t>офтальмология</t>
  </si>
  <si>
    <t>урология</t>
  </si>
  <si>
    <t xml:space="preserve">хирургия </t>
  </si>
  <si>
    <t>Патологическая анатомия</t>
  </si>
  <si>
    <t>Соответствие порядку оказания медицинской помощи по профилю «патологическая анатомия»</t>
  </si>
  <si>
    <t xml:space="preserve">количество вскрытий </t>
  </si>
  <si>
    <t>ГБУ АО УМТОМО</t>
  </si>
  <si>
    <t>ГБУЗ АО Харабалинская РБ</t>
  </si>
  <si>
    <t>ГБУЗ АО Черноярская РБ</t>
  </si>
  <si>
    <t>ГБУ ППО Астраханский базовый медицинский колледж</t>
  </si>
  <si>
    <t>Патология новорожденных</t>
  </si>
  <si>
    <t>постоянно</t>
  </si>
  <si>
    <t>К21
(по услуге/ работе)</t>
  </si>
  <si>
    <t>К22
(по услуге/ работе)</t>
  </si>
  <si>
    <t>Причина отклонения выполнения ГЗ по услугам/работам</t>
  </si>
  <si>
    <t>К2 - оценка вып. ГЗ (по учр.)</t>
  </si>
  <si>
    <t>Показатели, характеризующие качество и количество государственной услуги (работы)</t>
  </si>
  <si>
    <t>Показатель 1, характеризующий содержание госуслуги</t>
  </si>
  <si>
    <t>Показатель 2, характеризующий содержание госуслуги</t>
  </si>
  <si>
    <r>
      <t>К21</t>
    </r>
    <r>
      <rPr>
        <b/>
        <i/>
        <sz val="10"/>
        <color rgb="FFFF0000"/>
        <rFont val="Times New Roman"/>
        <family val="1"/>
        <charset val="204"/>
      </rPr>
      <t>i</t>
    </r>
    <r>
      <rPr>
        <b/>
        <sz val="10"/>
        <color rgb="FFFF0000"/>
        <rFont val="Times New Roman"/>
        <family val="1"/>
        <charset val="204"/>
      </rPr>
      <t xml:space="preserve"> (по показателям качества)</t>
    </r>
  </si>
  <si>
    <r>
      <t>К22</t>
    </r>
    <r>
      <rPr>
        <b/>
        <i/>
        <sz val="10"/>
        <color rgb="FF0070C0"/>
        <rFont val="Times New Roman"/>
        <family val="1"/>
        <charset val="204"/>
      </rPr>
      <t>i</t>
    </r>
    <r>
      <rPr>
        <b/>
        <sz val="10"/>
        <color rgb="FF0070C0"/>
        <rFont val="Times New Roman"/>
        <family val="1"/>
        <charset val="204"/>
      </rPr>
      <t xml:space="preserve"> (по показателям количества)</t>
    </r>
  </si>
  <si>
    <t>ИМЯ ГУ</t>
  </si>
  <si>
    <t>ПОК-ЛЬ УСЛОВИЯ (ФОРМЫ)</t>
  </si>
  <si>
    <t>ПОК-ЛЬ СОДЕРЖ 1</t>
  </si>
  <si>
    <t>ПОК-ЛЬ СОДЕРЖ 2</t>
  </si>
  <si>
    <t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t>
  </si>
  <si>
    <t>Обработка вещей из  очагов</t>
  </si>
  <si>
    <t>человеко-час</t>
  </si>
  <si>
    <t>условная ед.</t>
  </si>
  <si>
    <t>ПМСП, не включенная в базовую программу ОМС</t>
  </si>
  <si>
    <t>ПМСП, включенная в базовую программу ОМС</t>
  </si>
  <si>
    <t>34.02.01 Сестринское дело</t>
  </si>
  <si>
    <t>31.02.01 Лечебное дело</t>
  </si>
  <si>
    <t>Организация и проведение заключительной и камерной дезинфекции, дезинсекции, дератизации в очагах инфекционных и паразитарных заболевания в условиях чрезвычайной ситуации</t>
  </si>
  <si>
    <t>Специализированная медицинская помощь (за исключением ВМП), включенная в базовую программу обязательного медицинского страхования</t>
  </si>
  <si>
    <t>Специализированная медицинская помощь (за исключением ВМП), не включенная в базовую программу обязательного медицинского страхования</t>
  </si>
  <si>
    <t>Использованные сокращения:</t>
  </si>
  <si>
    <t>СМП, в т.ч. ССМП, не вкл. в ТПОМС - Скорая, в том числе скорая специализированная, медицинская помощь (включая медицинскую эвакуацию), не включенная в базовую программу ОМС, а также оказание медицинской помощи при чрезвычайных ситуациях</t>
  </si>
  <si>
    <t>Соответствие порядкам оказания МП и на основе стандартов МП</t>
  </si>
  <si>
    <t>МП - медицинская помощь</t>
  </si>
  <si>
    <t>ИТОГО оценено показателей</t>
  </si>
  <si>
    <t>ИТОГО оценено учреждений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</si>
  <si>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t>
  </si>
  <si>
    <t>число обращений</t>
  </si>
  <si>
    <t>количество койко-дней</t>
  </si>
  <si>
    <t>койко-день</t>
  </si>
  <si>
    <t>Медицинская помощь в экстренной форме незастрахованным гражданам в системе обязательного медицинского страхования</t>
  </si>
  <si>
    <t>амбулаторно</t>
  </si>
  <si>
    <t>стационар</t>
  </si>
  <si>
    <t>по профилю Фтизиатрия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</si>
  <si>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</si>
  <si>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t>
  </si>
  <si>
    <t>Дневной стационар</t>
  </si>
  <si>
    <t xml:space="preserve">Не применяется </t>
  </si>
  <si>
    <t>Случай лечения</t>
  </si>
  <si>
    <t>условная единица</t>
  </si>
  <si>
    <t xml:space="preserve">количество вызовов </t>
  </si>
  <si>
    <t>ГБУЗ АО Лиманская  РБ</t>
  </si>
  <si>
    <t>хирургия</t>
  </si>
  <si>
    <t xml:space="preserve">число пациентов </t>
  </si>
  <si>
    <t>не указано</t>
  </si>
  <si>
    <t>количество человеко-часов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</si>
  <si>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</si>
  <si>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Среднее общее образование</t>
  </si>
  <si>
    <t>Численность обучающихся</t>
  </si>
  <si>
    <t>31.02.02 Акушерское дело</t>
  </si>
  <si>
    <t>Основное общее образование</t>
  </si>
  <si>
    <t>31.02.03 Лабораторная диагностика</t>
  </si>
  <si>
    <t xml:space="preserve"> стационар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</si>
  <si>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t>
  </si>
  <si>
    <t>Скорая, в том числе скорая специализированная, медицинская помощь (за исключением санитарно-авиационной эвакуации)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</si>
  <si>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t>
  </si>
  <si>
    <t>по профилю дерматовенерология (в части венерологии)</t>
  </si>
  <si>
    <t>не предусмотрено</t>
  </si>
  <si>
    <t>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</si>
  <si>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инфекционные болезни (в части синдрома приобретенного иммунодефицита (ВИЧ-инфекции</t>
  </si>
  <si>
    <t xml:space="preserve"> по профилю ВИЧ-инфекции</t>
  </si>
  <si>
    <t>количество человек</t>
  </si>
  <si>
    <t>Случай госпитализации</t>
  </si>
  <si>
    <t>vtc</t>
  </si>
  <si>
    <t>ГБУЗ АО МИАЦ</t>
  </si>
  <si>
    <t xml:space="preserve">Машино-часы работы автомобилей. </t>
  </si>
  <si>
    <t>количество мероприятий</t>
  </si>
  <si>
    <t>Фактическое количество проведенных мероприятий, относительно  запланированно показателя</t>
  </si>
  <si>
    <t xml:space="preserve">Отношение фактического проведения мероприятий к запланированному количеству мероприятий </t>
  </si>
  <si>
    <t>количество отчетов</t>
  </si>
  <si>
    <t>Соответствие практическому инструктивно-методическому пособию по статистике здравоохранения Процент</t>
  </si>
  <si>
    <t>количество аналитической информации (справки)</t>
  </si>
  <si>
    <t>Организация и проведение мероприятий, направленных на снижение заболеваемости, смертности и увеличение продолжительности жизни населения</t>
  </si>
  <si>
    <t xml:space="preserve">Освещение деятельности органов государственной власти
</t>
  </si>
  <si>
    <t>количество информационных мероприятий</t>
  </si>
  <si>
    <t>количество случаев</t>
  </si>
  <si>
    <t>Диспансерное наблюдение</t>
  </si>
  <si>
    <t xml:space="preserve">Соответствие порядку диспансерного наблюдения </t>
  </si>
  <si>
    <t>Медицинское освидетельствование на ВИЧ-инфекцию</t>
  </si>
  <si>
    <t>количество освидетельствований</t>
  </si>
  <si>
    <t>Судебно-психиатрическая экспертиза</t>
  </si>
  <si>
    <t xml:space="preserve">Соответствие инструкции об организации производства судебно-психиатрических экспертиз в отделениях судебно-психиатрических экспертиз государственных психиатрических учреждений </t>
  </si>
  <si>
    <t>Медицинское освидетельствование на состояние опьянения (алкогольного, наркотического или иного токсического)</t>
  </si>
  <si>
    <t>Количество освидетельствованных</t>
  </si>
  <si>
    <t>по профилю онкология</t>
  </si>
  <si>
    <t>ГБУЗ АО Городская поликлиника №2</t>
  </si>
  <si>
    <t>ГБУЗ АО Городская поликлиника №3</t>
  </si>
  <si>
    <t>неонатология</t>
  </si>
  <si>
    <t>Организация и проведение дезинфекции в очагах инфекционных и паразитарных заболеваний</t>
  </si>
  <si>
    <t>Доля ИС с актуальной информацией</t>
  </si>
  <si>
    <t>Создание и развитие(модернизация)  информационных систем и компонентов информационно-телекоммуникационной инфраструктуры</t>
  </si>
  <si>
    <t>Ведение информационных ресурсов в сфере здравоохранения и  баз данных</t>
  </si>
  <si>
    <t xml:space="preserve">Объем хранимых дел (документов) </t>
  </si>
  <si>
    <t xml:space="preserve">отношение фактически выполненных отчетов к количеству запланированных отчетов </t>
  </si>
  <si>
    <t>Оказание бесплатной юридической помощи и проведение мониторинга правоприменения в сфере здравоохранения</t>
  </si>
  <si>
    <t>Прием документов, их обработка, отправка и проведение мониторинга и подготовка документов и сведений, размещаемых  в информационных системах</t>
  </si>
  <si>
    <t>Информационно-аналитическое обеспечение и методическое сопровождение по вопросам оплпты труда в сфере здравоохранения</t>
  </si>
  <si>
    <t>спортсмены спортивных сборных команд</t>
  </si>
  <si>
    <t>ГБУЗ АО Областной кожно-венерологический диспансер</t>
  </si>
  <si>
    <t>отношение фактически выполненных отчетов к количеству заплпнированных отчетов</t>
  </si>
  <si>
    <t>Осуществление текущего ремонта зданий, сооружений, а также выполнение работ по эксплуатации, ремонту и монтажу систем отопления, водоснабжения, энергоснабжения, по обслуживанию средств обеспечения пожарной безопасности министерства, государственных учреждений, определенных министерством, а также содержание объектов и прилегающей территории в надлежащем состоянии</t>
  </si>
  <si>
    <t>Организация и (или) проведение ремонтных работ</t>
  </si>
  <si>
    <t xml:space="preserve">Отношение количества запланированных объектов, подлежащих ремонту к фактически выполненных </t>
  </si>
  <si>
    <t>количество обслуживаемых объектов</t>
  </si>
  <si>
    <t>Монтаж, наладка, ремонт и техническое обслуживание медицинской техники государственных учреждений</t>
  </si>
  <si>
    <t>Ремонт и обслуживание оборудования</t>
  </si>
  <si>
    <t>количество обслуживаемого оборудования</t>
  </si>
  <si>
    <t>Материально-техническое обеспечение деятельности министерства и государственных учреждений, определенных министерством</t>
  </si>
  <si>
    <t>Автотранспортное обслуживание должностных лиц, государственных органов и государственных учреждений</t>
  </si>
  <si>
    <t>Автотранспортное обслуживание служебной деятельности министерства, деятельности государственных учреждений, определенных министерством, включая организацию перевозки сотрудников министерства и государственных учреждений служебными автотранспортными средствами при выполнении ими своих должностных обязанностей и обеспечение надлежащей технической эксплуатации и своевременного ремонта служебных автотранспортных средств, используемых министерством и государственными учреждениями, определенными министерством</t>
  </si>
  <si>
    <t>Процент выполнения плана по количеству машино-часов работы</t>
  </si>
  <si>
    <t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t>
  </si>
  <si>
    <t>Отношение фактического проведения мероприятий к запланированному количеству мероприятий</t>
  </si>
  <si>
    <t>Количество часов работы</t>
  </si>
  <si>
    <t xml:space="preserve">Участие в организации приемки, хранение, распределение, доставка в пункты отпуска и (или) отпуск лекарственных препаратов и медицинских изделий, полноценного бесплатного питания для лиц, которым соответствующее право гарантированно законодательством Российской Федерации и Астраханской области </t>
  </si>
  <si>
    <t xml:space="preserve">Отношение запланированных отчетов к фактически сданным </t>
  </si>
  <si>
    <t xml:space="preserve">Количество отчетов
</t>
  </si>
  <si>
    <t xml:space="preserve">Приобретение, хранение, распределение, отпуск наркотических средств и психотропных веществ и их прекурсоров, внесенных 
в список II и III перечня наркотических средств, психотропных веществ и их прекурсоров, подлежащих контролю 
в Российской Федерации, для лиц, которым соответствующее право гарантированно законодательством Российской Федерации и Астраханской области
</t>
  </si>
  <si>
    <t>Сбор и анализ сведений статистического наблюдения в сфере здравоохранения, а также подготовка иной сводной  аналитической информации по вопросам осуществления медицинской деятельности и оказания медицинской помощи</t>
  </si>
  <si>
    <t xml:space="preserve">Отношение фактически выполненных отчетов к  количеству  запланированных отчетов </t>
  </si>
  <si>
    <t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t>
  </si>
  <si>
    <t>Бесперебойное тепло-, водо-, энергообеспечение, содержание объектов недвижимого имущества в надлежащем состоянии, безаварийная работа инженерных систем и обородования</t>
  </si>
  <si>
    <t>тысяча квадратных метров</t>
  </si>
  <si>
    <t>ГБУЗ АО "ДГП № 3"</t>
  </si>
  <si>
    <t>ГБУЗ АО "ДГП № 4"</t>
  </si>
  <si>
    <t>онкология (для стомированных)</t>
  </si>
  <si>
    <t>Эксплуатируемая площадь, всего, в т.ч. зданий прилегающей территории</t>
  </si>
  <si>
    <t>ИМЯ  БУ</t>
  </si>
  <si>
    <t>ГБУЗ АО ГБ ЗАТО Знаменск</t>
  </si>
  <si>
    <t>Осуществление записи на прием к врачу с использованием единого номера Call-центра</t>
  </si>
  <si>
    <t>В устной форме по единому номеру телефона Call-центра</t>
  </si>
  <si>
    <t>Количество обращений</t>
  </si>
  <si>
    <t>Прием заявки на предоставления медицинских услуг по единому номеру телефона Call-центра и осуществление записи на прием к врачу в РМИС</t>
  </si>
  <si>
    <t xml:space="preserve">            </t>
  </si>
  <si>
    <t>Вакцинация</t>
  </si>
  <si>
    <t>амбулаторно на дому выездными патронажными бригадами</t>
  </si>
  <si>
    <t xml:space="preserve">амбулаторно на дому  </t>
  </si>
  <si>
    <t>амбулаторно на дому</t>
  </si>
  <si>
    <t>дневной стационар</t>
  </si>
  <si>
    <t>вакцинация</t>
  </si>
  <si>
    <t>Инфекционные болезни (COVID-19)</t>
  </si>
  <si>
    <t xml:space="preserve">Мониторинг обеспечения отдельных категорий граждан лекарственными препаратами, медицинскими изделиями, а также специализированными продуктами лечебного питания для детей-инвалидов </t>
  </si>
  <si>
    <t>Отсутствие обоснованных жалоб на качество обслуживания обращений от граждан</t>
  </si>
  <si>
    <t xml:space="preserve">Обеспечение мероприятий, направленных на охрану здоровья граждан </t>
  </si>
  <si>
    <t>ГAУ АО «Астраханские аптеки»</t>
  </si>
  <si>
    <t>ГБУЗ АО ОЦОЗ и МП</t>
  </si>
  <si>
    <t>ГБУЗ АО Областной клинический онкологический диспансер</t>
  </si>
  <si>
    <t>ГБУЗ АО Клинический родильный дом им.Ю.А. Пасхаловой</t>
  </si>
  <si>
    <t>Обеспечение мероприятий, направленных на охрану здоровья граждан</t>
  </si>
  <si>
    <t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</si>
  <si>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t>
  </si>
  <si>
    <t>31.02.06 Стоматология профилактическая</t>
  </si>
  <si>
    <t>Проведение строительного контроля заказчиком, застройщиком при строительстве, реконструкции и капитальном ремонте объектов капитального строительства</t>
  </si>
  <si>
    <t>Строительный контроль при осуществлении строительства, реконструкции и капитального ремонта объектов капитального строительства</t>
  </si>
  <si>
    <t>Экспертом</t>
  </si>
  <si>
    <t>Число строящихся, реконструируемых, ремонтируемых объектов капитального строительства</t>
  </si>
  <si>
    <t>Проверка выполнения работ при строительстве объектов капитального строительства на соответствие требованиям проектной и подготовленной рабочей документации, результатам инженерных изысканий, требованиям градостроительного плана земельного участка, требованиям технических регламентов в целях обеспечения безопасности зданий и сооружений</t>
  </si>
  <si>
    <t>число случаев</t>
  </si>
  <si>
    <t>травматология</t>
  </si>
  <si>
    <t>по профилю психиатрия-наркология</t>
  </si>
  <si>
    <t>По профилю психиатрия-наркология (в части наркологии)</t>
  </si>
  <si>
    <t>месяцев</t>
  </si>
  <si>
    <t>Рентгенология</t>
  </si>
  <si>
    <t>Рентгенологическая диагностика</t>
  </si>
  <si>
    <t xml:space="preserve">Количество исследований </t>
  </si>
  <si>
    <t>ГБУЗ АО Городская клиническая больница №2 им. братьев Губиных</t>
  </si>
  <si>
    <t>ГБУЗ АО Городская поликлиника № 10</t>
  </si>
  <si>
    <t>ГБУЗ АО ДГП №1</t>
  </si>
  <si>
    <t>ГБУЗ АО "ОКСЦ"</t>
  </si>
  <si>
    <t>заключение договоров</t>
  </si>
  <si>
    <t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t>
  </si>
  <si>
    <t>Содержание (эксплуатация) имущества, находящегося в государственной собственности, не используемого для выполнения государственного задания</t>
  </si>
  <si>
    <t>Количество исследований</t>
  </si>
  <si>
    <t>стационар (ОСУ)</t>
  </si>
  <si>
    <t xml:space="preserve">амбулаторно </t>
  </si>
  <si>
    <t>Cоздание и развитие (модернизация) информационных систем и компонентов информационно-телекоммуникационной инфраструктуры</t>
  </si>
  <si>
    <t>Количество ИС обеспечения специальной деятельности</t>
  </si>
  <si>
    <t>Создание и развитие (модернизация) информационных систем и компонентов информационно-телекоммуникационной инфраструктуры, их техническое сопровождение и эксплуатация, вывод из эксплуатации</t>
  </si>
  <si>
    <t>Создание и развитие информационных систем в сфере здравоохранения, а также регионального сегмента ЕГИСЗ и мониторинг их функционирования</t>
  </si>
  <si>
    <t>Отношение фактически выполненных отчетов к количеству запланированных отчетов</t>
  </si>
  <si>
    <t xml:space="preserve">ИС обеспечения специальной деятельности </t>
  </si>
  <si>
    <t>очно-заочная</t>
  </si>
  <si>
    <t>генетика</t>
  </si>
  <si>
    <t>случаи лечения</t>
  </si>
  <si>
    <t>число посещений (взрослые)</t>
  </si>
  <si>
    <t>число посещений (дети)</t>
  </si>
  <si>
    <t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t>
  </si>
  <si>
    <t>Амбулаторно</t>
  </si>
  <si>
    <t>Удовлетворенность потребителей в оказанной государственной услуге</t>
  </si>
  <si>
    <t>Медицинская реабилитация</t>
  </si>
  <si>
    <t>медицинская реабилитация</t>
  </si>
  <si>
    <t>ГБУЗ АО "ДГП №5"</t>
  </si>
  <si>
    <t>Оказание медицинской (в том числе психиатрической), социальной и психолого-педагогической помощи детям, находящимся в трудной жизненной ситуации</t>
  </si>
  <si>
    <t>Стационар</t>
  </si>
  <si>
    <t>Амбулатоорно</t>
  </si>
  <si>
    <t>Первичная медико-санитарная помощь</t>
  </si>
  <si>
    <t>Проведение углубленных медицинских обследований спортсменов субъекта Российской федерации</t>
  </si>
  <si>
    <t>Число спортсменов (на тренировочном этапе)</t>
  </si>
  <si>
    <t>Число спортсменов (на этапе совершенствования спортивного мастерства)</t>
  </si>
  <si>
    <t xml:space="preserve">Число спортсменов (на этапе высшего спортивного мастерства) </t>
  </si>
  <si>
    <t>Психиатрия для пациентов, больных туберкулезом</t>
  </si>
  <si>
    <t>Психиатрия для принудительного лечения специализированного типа</t>
  </si>
  <si>
    <t>Случай госпитализации ( взрослые)</t>
  </si>
  <si>
    <t>Случай госпитализации (дети)</t>
  </si>
  <si>
    <t>Медицинская реабилитация при заболеваниях, не входящих в базовую программу обязательного медицинского страхования</t>
  </si>
  <si>
    <t>Клиническая лабораторная диагностика</t>
  </si>
  <si>
    <t>Первичная специализированная медико-санитарная помощь, в части диагностики</t>
  </si>
  <si>
    <t xml:space="preserve">Соответствие порядкам оказания МП, клиническим рекомендациям и с учетом стандартов </t>
  </si>
  <si>
    <r>
      <t xml:space="preserve">Количество исследований (при </t>
    </r>
    <r>
      <rPr>
        <b/>
        <sz val="11.5"/>
        <color theme="1"/>
        <rFont val="Times New Roman"/>
        <family val="1"/>
        <charset val="204"/>
      </rPr>
      <t>одноплодной</t>
    </r>
    <r>
      <rPr>
        <sz val="11.5"/>
        <color theme="1"/>
        <rFont val="Times New Roman"/>
        <family val="1"/>
        <charset val="204"/>
      </rPr>
      <t xml:space="preserve"> беременности)</t>
    </r>
  </si>
  <si>
    <t>колличество исследований</t>
  </si>
  <si>
    <t xml:space="preserve">СкринингI
Комбинированная скрининговая диагностика:
ультразвуковое исследование
при сроке беременности
11-14 недели </t>
  </si>
  <si>
    <t xml:space="preserve">Скрининг I
Комбинированная скрининговая диагностика: клинические лабораторные  исследования
при сроке беременности
11-14 недели </t>
  </si>
  <si>
    <t xml:space="preserve">Скрининг II
Ультразвуковое скрининговое  исследование
при сроке беременности
19-21 недели </t>
  </si>
  <si>
    <r>
      <t xml:space="preserve">Количество исследований (при </t>
    </r>
    <r>
      <rPr>
        <b/>
        <sz val="11.5"/>
        <color theme="1"/>
        <rFont val="Times New Roman"/>
        <family val="1"/>
        <charset val="204"/>
      </rPr>
      <t>многоплодной</t>
    </r>
    <r>
      <rPr>
        <sz val="11.5"/>
        <color theme="1"/>
        <rFont val="Times New Roman"/>
        <family val="1"/>
        <charset val="204"/>
      </rPr>
      <t xml:space="preserve"> беременности)</t>
    </r>
  </si>
  <si>
    <t xml:space="preserve"> Директор ГБУЗ АО "МИАЦ" ______________А.М. Маринкин</t>
  </si>
  <si>
    <t>Не применяется</t>
  </si>
  <si>
    <t>педиатрия</t>
  </si>
  <si>
    <t>Соответствие порядкам оказания медицинской помощи, клиническим рекомендациям и с учетом стандартов</t>
  </si>
  <si>
    <t>2025 (план)</t>
  </si>
  <si>
    <t>Содержание (эксплуатация) имущества, находящегося в государственной(муниципальной) собственности</t>
  </si>
  <si>
    <t>ГБУЗ АО "ОСЦ"</t>
  </si>
  <si>
    <t>Гинекология</t>
  </si>
  <si>
    <t>Неврология</t>
  </si>
  <si>
    <t>Хирургия</t>
  </si>
  <si>
    <t>33.02.01 Фармация</t>
  </si>
  <si>
    <t>Соответствие порядкам оказания МП и на основе стандартов МП Удовлетворенность потребителей в оказанной государственной услуге.</t>
  </si>
  <si>
    <t>Количество исследований (флюорография)</t>
  </si>
  <si>
    <t>Организация осуществления мероприятий по профилактике и формированию здорового образа жизни у граждан</t>
  </si>
  <si>
    <t xml:space="preserve">Организация осуществления мероприятий по профилактике и формированию здорового образа жизни </t>
  </si>
  <si>
    <t xml:space="preserve">Случай госпитализации </t>
  </si>
  <si>
    <t>"ОЦЕНКА выполнения государственных заданий учреждениями,  подведомственными министерству здравоохранения Астраханской области за 9 месяцев 2025 года"</t>
  </si>
  <si>
    <t/>
  </si>
  <si>
    <t>Содержание (эксплуатация) имущества, находящего в собственности Астраханской области</t>
  </si>
  <si>
    <t>Обслуживание (эксплуатация) имущества, находящегося в собственности Астраханской области</t>
  </si>
  <si>
    <t>Обслуживание теплообеспечения, водообеспечения, энергообеспечения и содержание объектов недвижимого имущества в надлежащем состоянии</t>
  </si>
  <si>
    <t>Эксплуатируемая площадь, всего, в т.ч. зданий прилегающей территории и земельных участков</t>
  </si>
  <si>
    <t>Оказание педагогической, логопедической и дефектологической помощи в рамках профилактики, диагностики и реабилитации</t>
  </si>
  <si>
    <t>Дефектологическая помощь в части профилактики, диагностики и реабилитации</t>
  </si>
  <si>
    <t>Логопедическая помощь в части профилактики, диагностики и реабилитации</t>
  </si>
  <si>
    <t>Проведение занятий по развитию слухового восприятия и формированию звукопроизношения (учитель – дефектолог)</t>
  </si>
  <si>
    <t>Проведение занятий по развитию фонетического слуха и голоса, формированию звукопроизношения, интонации и артикуляторных навыков (учитель-логопед)</t>
  </si>
  <si>
    <t>Количество посещений</t>
  </si>
  <si>
    <t>2025 -факт 9 мес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</si>
</sst>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4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24"/>
      <color rgb="FFFF0000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rgb="FF0070C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b/>
      <sz val="11"/>
      <color rgb="FF0070C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rgb="FFFF0000"/>
      <name val="Calibri"/>
      <family val="2"/>
      <charset val="204"/>
      <scheme val="minor"/>
    </font>
    <font>
      <b/>
      <sz val="10"/>
      <color rgb="FF0070C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b/>
      <i/>
      <sz val="10"/>
      <color rgb="FF0070C0"/>
      <name val="Times New Roman"/>
      <family val="1"/>
      <charset val="204"/>
    </font>
    <font>
      <b/>
      <sz val="11"/>
      <color rgb="FFC00000"/>
      <name val="Calibri"/>
      <family val="2"/>
      <charset val="204"/>
      <scheme val="minor"/>
    </font>
    <font>
      <b/>
      <sz val="10"/>
      <color rgb="FFC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rgb="FF0070C0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2"/>
      <color rgb="FF0070C0"/>
      <name val="Calibri"/>
      <family val="2"/>
      <charset val="204"/>
      <scheme val="minor"/>
    </font>
    <font>
      <b/>
      <sz val="12"/>
      <color rgb="FFC00000"/>
      <name val="Calibri"/>
      <family val="2"/>
      <charset val="204"/>
      <scheme val="minor"/>
    </font>
    <font>
      <b/>
      <sz val="14"/>
      <color rgb="FF00B05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2060"/>
      <name val="Times New Roman"/>
      <family val="1"/>
      <charset val="204"/>
    </font>
    <font>
      <sz val="12"/>
      <color theme="3" tint="0.39997558519241921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sz val="14"/>
      <color rgb="FF00B050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1.5"/>
      <color rgb="FF00B050"/>
      <name val="Times New Roman"/>
      <family val="1"/>
      <charset val="204"/>
    </font>
    <font>
      <b/>
      <sz val="11.5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4" fillId="0" borderId="0"/>
  </cellStyleXfs>
  <cellXfs count="448">
    <xf numFmtId="0" fontId="0" fillId="0" borderId="0" xfId="0"/>
    <xf numFmtId="0" fontId="0" fillId="0" borderId="0" xfId="0" applyFont="1"/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Fill="1" applyBorder="1"/>
    <xf numFmtId="0" fontId="0" fillId="0" borderId="0" xfId="0" applyFill="1" applyBorder="1"/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7" fillId="0" borderId="0" xfId="0" applyFont="1"/>
    <xf numFmtId="0" fontId="13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textRotation="90" wrapText="1"/>
    </xf>
    <xf numFmtId="0" fontId="11" fillId="2" borderId="4" xfId="0" applyFont="1" applyFill="1" applyBorder="1" applyAlignment="1">
      <alignment horizontal="center" vertical="center" textRotation="90" wrapText="1"/>
    </xf>
    <xf numFmtId="0" fontId="2" fillId="0" borderId="7" xfId="0" applyFont="1" applyFill="1" applyBorder="1"/>
    <xf numFmtId="0" fontId="2" fillId="0" borderId="3" xfId="0" applyFont="1" applyFill="1" applyBorder="1"/>
    <xf numFmtId="0" fontId="2" fillId="3" borderId="0" xfId="0" applyFont="1" applyFill="1" applyBorder="1"/>
    <xf numFmtId="0" fontId="0" fillId="0" borderId="0" xfId="0" applyFill="1"/>
    <xf numFmtId="0" fontId="5" fillId="0" borderId="0" xfId="0" applyFont="1" applyFill="1" applyBorder="1" applyAlignment="1">
      <alignment horizontal="center" vertical="center"/>
    </xf>
    <xf numFmtId="0" fontId="2" fillId="0" borderId="8" xfId="0" applyFont="1" applyFill="1" applyBorder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4" fillId="0" borderId="0" xfId="0" applyFont="1" applyFill="1"/>
    <xf numFmtId="0" fontId="15" fillId="0" borderId="0" xfId="0" applyFont="1" applyFill="1"/>
    <xf numFmtId="0" fontId="17" fillId="0" borderId="0" xfId="0" applyFont="1" applyFill="1"/>
    <xf numFmtId="0" fontId="0" fillId="0" borderId="0" xfId="0" applyFont="1" applyFill="1"/>
    <xf numFmtId="0" fontId="0" fillId="0" borderId="3" xfId="0" applyFill="1" applyBorder="1"/>
    <xf numFmtId="0" fontId="2" fillId="3" borderId="7" xfId="0" applyFont="1" applyFill="1" applyBorder="1"/>
    <xf numFmtId="0" fontId="17" fillId="0" borderId="0" xfId="0" applyFont="1" applyFill="1" applyAlignment="1"/>
    <xf numFmtId="0" fontId="0" fillId="8" borderId="0" xfId="0" applyFill="1"/>
    <xf numFmtId="0" fontId="0" fillId="8" borderId="0" xfId="0" applyFill="1" applyBorder="1"/>
    <xf numFmtId="0" fontId="2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9" fontId="3" fillId="0" borderId="0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textRotation="90" wrapText="1"/>
    </xf>
    <xf numFmtId="0" fontId="6" fillId="0" borderId="4" xfId="0" applyFont="1" applyFill="1" applyBorder="1" applyAlignment="1">
      <alignment horizontal="center" vertical="center" wrapText="1"/>
    </xf>
    <xf numFmtId="0" fontId="26" fillId="0" borderId="8" xfId="0" applyFont="1" applyFill="1" applyBorder="1"/>
    <xf numFmtId="0" fontId="17" fillId="0" borderId="0" xfId="0" applyFont="1" applyFill="1" applyBorder="1" applyAlignment="1"/>
    <xf numFmtId="0" fontId="17" fillId="8" borderId="0" xfId="0" applyFont="1" applyFill="1" applyBorder="1" applyAlignment="1"/>
    <xf numFmtId="0" fontId="0" fillId="0" borderId="0" xfId="0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9" fillId="0" borderId="0" xfId="0" applyFont="1" applyFill="1" applyBorder="1"/>
    <xf numFmtId="164" fontId="31" fillId="0" borderId="8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4" fillId="0" borderId="1" xfId="0" applyNumberFormat="1" applyFont="1" applyBorder="1" applyAlignment="1">
      <alignment horizontal="center" vertical="center" wrapText="1"/>
    </xf>
    <xf numFmtId="164" fontId="34" fillId="0" borderId="9" xfId="0" applyNumberFormat="1" applyFont="1" applyBorder="1" applyAlignment="1">
      <alignment horizontal="center" vertical="center" wrapText="1"/>
    </xf>
    <xf numFmtId="164" fontId="32" fillId="0" borderId="9" xfId="0" applyNumberFormat="1" applyFont="1" applyBorder="1" applyAlignment="1">
      <alignment horizontal="center" vertical="center" wrapText="1"/>
    </xf>
    <xf numFmtId="164" fontId="31" fillId="0" borderId="5" xfId="0" applyNumberFormat="1" applyFont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34" fillId="0" borderId="4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5" xfId="0" applyFont="1" applyBorder="1" applyAlignment="1">
      <alignment vertical="center" wrapText="1"/>
    </xf>
    <xf numFmtId="0" fontId="36" fillId="0" borderId="8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6" fillId="8" borderId="1" xfId="0" applyFont="1" applyFill="1" applyBorder="1" applyAlignment="1">
      <alignment vertical="center" wrapText="1"/>
    </xf>
    <xf numFmtId="0" fontId="33" fillId="0" borderId="0" xfId="0" applyFont="1" applyAlignment="1">
      <alignment wrapText="1"/>
    </xf>
    <xf numFmtId="0" fontId="37" fillId="0" borderId="9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3" fillId="0" borderId="1" xfId="0" applyFont="1" applyBorder="1" applyAlignment="1">
      <alignment wrapText="1"/>
    </xf>
    <xf numFmtId="0" fontId="31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39" fillId="4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43" fillId="8" borderId="8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/>
    </xf>
    <xf numFmtId="0" fontId="45" fillId="8" borderId="1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 wrapText="1"/>
    </xf>
    <xf numFmtId="0" fontId="46" fillId="8" borderId="1" xfId="0" applyFont="1" applyFill="1" applyBorder="1" applyAlignment="1">
      <alignment horizontal="center" vertical="center" wrapText="1"/>
    </xf>
    <xf numFmtId="0" fontId="43" fillId="8" borderId="1" xfId="0" applyFont="1" applyFill="1" applyBorder="1" applyAlignment="1">
      <alignment horizontal="center" vertical="center" wrapText="1"/>
    </xf>
    <xf numFmtId="0" fontId="44" fillId="8" borderId="9" xfId="0" applyFont="1" applyFill="1" applyBorder="1" applyAlignment="1">
      <alignment horizontal="center" vertical="center" wrapText="1"/>
    </xf>
    <xf numFmtId="0" fontId="43" fillId="8" borderId="5" xfId="0" applyFont="1" applyFill="1" applyBorder="1" applyAlignment="1">
      <alignment horizontal="center" vertical="center" wrapText="1"/>
    </xf>
    <xf numFmtId="1" fontId="44" fillId="8" borderId="1" xfId="0" applyNumberFormat="1" applyFont="1" applyFill="1" applyBorder="1" applyAlignment="1">
      <alignment horizontal="center" vertical="center" wrapText="1"/>
    </xf>
    <xf numFmtId="0" fontId="46" fillId="8" borderId="4" xfId="0" applyFont="1" applyFill="1" applyBorder="1" applyAlignment="1">
      <alignment horizontal="center" vertical="center" wrapText="1"/>
    </xf>
    <xf numFmtId="0" fontId="17" fillId="8" borderId="0" xfId="0" applyFont="1" applyFill="1" applyAlignment="1"/>
    <xf numFmtId="0" fontId="25" fillId="8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3" fillId="8" borderId="0" xfId="0" applyFont="1" applyFill="1" applyBorder="1"/>
    <xf numFmtId="164" fontId="31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textRotation="90" wrapText="1"/>
    </xf>
    <xf numFmtId="0" fontId="39" fillId="8" borderId="1" xfId="0" applyFont="1" applyFill="1" applyBorder="1" applyAlignment="1">
      <alignment horizontal="center" vertical="center"/>
    </xf>
    <xf numFmtId="0" fontId="42" fillId="8" borderId="1" xfId="0" applyFont="1" applyFill="1" applyBorder="1" applyAlignment="1">
      <alignment horizontal="center" vertical="center"/>
    </xf>
    <xf numFmtId="0" fontId="16" fillId="8" borderId="0" xfId="0" applyFont="1" applyFill="1"/>
    <xf numFmtId="0" fontId="3" fillId="8" borderId="0" xfId="0" applyFont="1" applyFill="1" applyBorder="1" applyAlignment="1">
      <alignment horizontal="center" vertical="center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3" fontId="46" fillId="8" borderId="1" xfId="0" applyNumberFormat="1" applyFont="1" applyFill="1" applyBorder="1" applyAlignment="1">
      <alignment horizontal="center" vertical="center" wrapText="1"/>
    </xf>
    <xf numFmtId="0" fontId="44" fillId="8" borderId="4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26" fillId="0" borderId="4" xfId="0" applyFont="1" applyFill="1" applyBorder="1" applyAlignment="1">
      <alignment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center" wrapText="1"/>
    </xf>
    <xf numFmtId="0" fontId="33" fillId="8" borderId="1" xfId="0" applyFont="1" applyFill="1" applyBorder="1" applyAlignment="1">
      <alignment horizontal="center" vertical="center" wrapText="1"/>
    </xf>
    <xf numFmtId="0" fontId="37" fillId="8" borderId="1" xfId="0" applyFont="1" applyFill="1" applyBorder="1" applyAlignment="1">
      <alignment horizontal="center" vertical="center" wrapText="1"/>
    </xf>
    <xf numFmtId="0" fontId="35" fillId="8" borderId="1" xfId="0" applyFont="1" applyFill="1" applyBorder="1" applyAlignment="1">
      <alignment horizontal="center" vertical="center" wrapText="1"/>
    </xf>
    <xf numFmtId="1" fontId="45" fillId="8" borderId="1" xfId="0" applyNumberFormat="1" applyFont="1" applyFill="1" applyBorder="1" applyAlignment="1">
      <alignment horizontal="center" vertical="center" wrapText="1"/>
    </xf>
    <xf numFmtId="0" fontId="45" fillId="8" borderId="1" xfId="0" applyFont="1" applyFill="1" applyBorder="1" applyAlignment="1">
      <alignment horizontal="center" vertical="center"/>
    </xf>
    <xf numFmtId="0" fontId="26" fillId="0" borderId="0" xfId="0" applyFont="1" applyFill="1" applyBorder="1"/>
    <xf numFmtId="0" fontId="26" fillId="0" borderId="1" xfId="0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3" fontId="44" fillId="8" borderId="1" xfId="0" applyNumberFormat="1" applyFont="1" applyFill="1" applyBorder="1" applyAlignment="1">
      <alignment horizontal="center" vertical="center" wrapText="1"/>
    </xf>
    <xf numFmtId="3" fontId="44" fillId="8" borderId="1" xfId="0" applyNumberFormat="1" applyFont="1" applyFill="1" applyBorder="1" applyAlignment="1">
      <alignment horizontal="center" vertical="center"/>
    </xf>
    <xf numFmtId="3" fontId="45" fillId="8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8" borderId="1" xfId="0" applyNumberFormat="1" applyFont="1" applyFill="1" applyBorder="1" applyAlignment="1">
      <alignment horizontal="center" vertical="center" wrapText="1"/>
    </xf>
    <xf numFmtId="164" fontId="34" fillId="8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0" fontId="29" fillId="9" borderId="0" xfId="0" applyFont="1" applyFill="1" applyBorder="1" applyAlignment="1">
      <alignment horizontal="center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0" fontId="26" fillId="0" borderId="5" xfId="0" applyFont="1" applyFill="1" applyBorder="1" applyAlignment="1">
      <alignment vertical="center" wrapText="1"/>
    </xf>
    <xf numFmtId="0" fontId="26" fillId="0" borderId="8" xfId="0" applyFont="1" applyFill="1" applyBorder="1" applyAlignment="1">
      <alignment horizontal="center"/>
    </xf>
    <xf numFmtId="0" fontId="33" fillId="0" borderId="0" xfId="0" applyFont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48" fillId="0" borderId="0" xfId="0" applyFont="1" applyAlignment="1">
      <alignment wrapText="1"/>
    </xf>
    <xf numFmtId="164" fontId="31" fillId="0" borderId="4" xfId="0" applyNumberFormat="1" applyFont="1" applyBorder="1" applyAlignment="1">
      <alignment vertical="center" wrapText="1"/>
    </xf>
    <xf numFmtId="0" fontId="43" fillId="8" borderId="1" xfId="0" applyFont="1" applyFill="1" applyBorder="1" applyAlignment="1">
      <alignment horizontal="center" vertical="center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1" fillId="0" borderId="5" xfId="0" applyNumberFormat="1" applyFont="1" applyBorder="1" applyAlignment="1">
      <alignment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26" fillId="0" borderId="8" xfId="0" applyFont="1" applyFill="1" applyBorder="1" applyAlignment="1">
      <alignment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0" fontId="49" fillId="8" borderId="1" xfId="0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4" fontId="31" fillId="0" borderId="4" xfId="0" applyNumberFormat="1" applyFont="1" applyFill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4" fillId="0" borderId="4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2" fontId="44" fillId="8" borderId="1" xfId="0" applyNumberFormat="1" applyFont="1" applyFill="1" applyBorder="1" applyAlignment="1">
      <alignment horizontal="center" vertical="center" wrapText="1"/>
    </xf>
    <xf numFmtId="4" fontId="44" fillId="8" borderId="1" xfId="0" applyNumberFormat="1" applyFont="1" applyFill="1" applyBorder="1" applyAlignment="1">
      <alignment horizontal="center" vertical="center" wrapText="1"/>
    </xf>
    <xf numFmtId="2" fontId="46" fillId="8" borderId="4" xfId="0" applyNumberFormat="1" applyFont="1" applyFill="1" applyBorder="1" applyAlignment="1">
      <alignment horizontal="center" vertical="center" wrapText="1"/>
    </xf>
    <xf numFmtId="3" fontId="44" fillId="0" borderId="0" xfId="0" applyNumberFormat="1" applyFont="1" applyAlignment="1">
      <alignment horizontal="center" vertical="center"/>
    </xf>
    <xf numFmtId="164" fontId="32" fillId="0" borderId="1" xfId="0" applyNumberFormat="1" applyFont="1" applyBorder="1" applyAlignment="1">
      <alignment horizontal="center" vertical="center" wrapText="1"/>
    </xf>
    <xf numFmtId="164" fontId="32" fillId="3" borderId="1" xfId="0" applyNumberFormat="1" applyFont="1" applyFill="1" applyBorder="1" applyAlignment="1">
      <alignment horizontal="center" vertical="center" wrapText="1"/>
    </xf>
    <xf numFmtId="164" fontId="32" fillId="3" borderId="9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4" fontId="31" fillId="0" borderId="4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4" fillId="0" borderId="4" xfId="0" applyNumberFormat="1" applyFont="1" applyFill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3" fontId="43" fillId="8" borderId="1" xfId="0" applyNumberFormat="1" applyFont="1" applyFill="1" applyBorder="1" applyAlignment="1">
      <alignment horizontal="center" vertical="center" wrapText="1"/>
    </xf>
    <xf numFmtId="0" fontId="53" fillId="8" borderId="1" xfId="0" applyFont="1" applyFill="1" applyBorder="1" applyAlignment="1">
      <alignment horizontal="center" vertical="center" wrapText="1"/>
    </xf>
    <xf numFmtId="3" fontId="53" fillId="8" borderId="1" xfId="0" applyNumberFormat="1" applyFont="1" applyFill="1" applyBorder="1" applyAlignment="1">
      <alignment horizontal="center" vertical="center" wrapText="1"/>
    </xf>
    <xf numFmtId="0" fontId="36" fillId="0" borderId="1" xfId="0" applyFont="1" applyBorder="1" applyAlignment="1">
      <alignment wrapText="1"/>
    </xf>
    <xf numFmtId="0" fontId="36" fillId="0" borderId="0" xfId="0" applyFont="1" applyAlignment="1">
      <alignment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32" fillId="3" borderId="1" xfId="0" applyNumberFormat="1" applyFont="1" applyFill="1" applyBorder="1" applyAlignment="1">
      <alignment horizontal="center" vertical="center" wrapText="1"/>
    </xf>
    <xf numFmtId="0" fontId="43" fillId="8" borderId="4" xfId="0" applyFont="1" applyFill="1" applyBorder="1" applyAlignment="1">
      <alignment horizontal="center" vertical="center" wrapText="1"/>
    </xf>
    <xf numFmtId="164" fontId="32" fillId="8" borderId="9" xfId="0" applyNumberFormat="1" applyFont="1" applyFill="1" applyBorder="1" applyAlignment="1">
      <alignment horizontal="center" vertical="center" wrapText="1"/>
    </xf>
    <xf numFmtId="164" fontId="32" fillId="3" borderId="4" xfId="0" applyNumberFormat="1" applyFont="1" applyFill="1" applyBorder="1" applyAlignment="1">
      <alignment horizontal="center" vertical="center" wrapText="1"/>
    </xf>
    <xf numFmtId="164" fontId="32" fillId="3" borderId="1" xfId="0" applyNumberFormat="1" applyFont="1" applyFill="1" applyBorder="1" applyAlignment="1">
      <alignment horizontal="center" vertical="center" wrapText="1"/>
    </xf>
    <xf numFmtId="164" fontId="32" fillId="8" borderId="1" xfId="0" applyNumberFormat="1" applyFont="1" applyFill="1" applyBorder="1" applyAlignment="1">
      <alignment horizontal="center" vertical="center" wrapText="1"/>
    </xf>
    <xf numFmtId="164" fontId="27" fillId="8" borderId="4" xfId="0" applyNumberFormat="1" applyFont="1" applyFill="1" applyBorder="1" applyAlignment="1">
      <alignment horizontal="center" vertical="center" wrapText="1"/>
    </xf>
    <xf numFmtId="164" fontId="27" fillId="8" borderId="6" xfId="0" applyNumberFormat="1" applyFont="1" applyFill="1" applyBorder="1" applyAlignment="1">
      <alignment horizontal="center" vertical="center" wrapText="1"/>
    </xf>
    <xf numFmtId="164" fontId="32" fillId="0" borderId="4" xfId="0" applyNumberFormat="1" applyFont="1" applyFill="1" applyBorder="1" applyAlignment="1">
      <alignment horizontal="center" vertical="center" wrapText="1"/>
    </xf>
    <xf numFmtId="164" fontId="32" fillId="0" borderId="5" xfId="0" applyNumberFormat="1" applyFont="1" applyFill="1" applyBorder="1" applyAlignment="1">
      <alignment horizontal="center" vertical="center" wrapText="1"/>
    </xf>
    <xf numFmtId="164" fontId="31" fillId="0" borderId="4" xfId="0" applyNumberFormat="1" applyFont="1" applyFill="1" applyBorder="1" applyAlignment="1">
      <alignment horizontal="center" vertical="center" wrapText="1"/>
    </xf>
    <xf numFmtId="164" fontId="31" fillId="0" borderId="5" xfId="0" applyNumberFormat="1" applyFont="1" applyFill="1" applyBorder="1" applyAlignment="1">
      <alignment horizontal="center" vertical="center" wrapText="1"/>
    </xf>
    <xf numFmtId="164" fontId="27" fillId="8" borderId="5" xfId="0" applyNumberFormat="1" applyFont="1" applyFill="1" applyBorder="1" applyAlignment="1">
      <alignment horizontal="center" vertical="center" wrapText="1"/>
    </xf>
    <xf numFmtId="164" fontId="27" fillId="8" borderId="1" xfId="0" applyNumberFormat="1" applyFont="1" applyFill="1" applyBorder="1" applyAlignment="1">
      <alignment horizontal="center" vertical="center" wrapText="1"/>
    </xf>
    <xf numFmtId="164" fontId="31" fillId="0" borderId="6" xfId="0" applyNumberFormat="1" applyFont="1" applyFill="1" applyBorder="1" applyAlignment="1">
      <alignment horizontal="center" vertical="center" wrapText="1"/>
    </xf>
    <xf numFmtId="164" fontId="32" fillId="0" borderId="6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164" fontId="26" fillId="0" borderId="1" xfId="0" applyNumberFormat="1" applyFont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7" fillId="4" borderId="4" xfId="0" applyFont="1" applyFill="1" applyBorder="1" applyAlignment="1">
      <alignment horizontal="center" vertical="center" wrapText="1"/>
    </xf>
    <xf numFmtId="0" fontId="27" fillId="4" borderId="6" xfId="0" applyFont="1" applyFill="1" applyBorder="1" applyAlignment="1">
      <alignment horizontal="center" vertical="center" wrapText="1"/>
    </xf>
    <xf numFmtId="0" fontId="27" fillId="4" borderId="5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64" fontId="26" fillId="0" borderId="4" xfId="0" applyNumberFormat="1" applyFont="1" applyBorder="1" applyAlignment="1">
      <alignment horizontal="center" vertical="center" wrapText="1"/>
    </xf>
    <xf numFmtId="164" fontId="26" fillId="0" borderId="5" xfId="0" applyNumberFormat="1" applyFont="1" applyBorder="1" applyAlignment="1">
      <alignment horizontal="center" vertical="center" wrapText="1"/>
    </xf>
    <xf numFmtId="164" fontId="27" fillId="0" borderId="4" xfId="0" applyNumberFormat="1" applyFont="1" applyFill="1" applyBorder="1" applyAlignment="1">
      <alignment horizontal="center" vertical="center" wrapText="1"/>
    </xf>
    <xf numFmtId="164" fontId="27" fillId="0" borderId="6" xfId="0" applyNumberFormat="1" applyFont="1" applyFill="1" applyBorder="1" applyAlignment="1">
      <alignment horizontal="center" vertical="center" wrapText="1"/>
    </xf>
    <xf numFmtId="164" fontId="27" fillId="0" borderId="5" xfId="0" applyNumberFormat="1" applyFont="1" applyFill="1" applyBorder="1" applyAlignment="1">
      <alignment horizontal="center" vertical="center" wrapText="1"/>
    </xf>
    <xf numFmtId="164" fontId="26" fillId="0" borderId="6" xfId="0" applyNumberFormat="1" applyFont="1" applyBorder="1" applyAlignment="1">
      <alignment horizontal="center" vertical="center" wrapText="1"/>
    </xf>
    <xf numFmtId="164" fontId="44" fillId="0" borderId="4" xfId="0" applyNumberFormat="1" applyFont="1" applyFill="1" applyBorder="1" applyAlignment="1">
      <alignment horizontal="center" vertical="center" wrapText="1"/>
    </xf>
    <xf numFmtId="164" fontId="44" fillId="0" borderId="6" xfId="0" applyNumberFormat="1" applyFont="1" applyFill="1" applyBorder="1" applyAlignment="1">
      <alignment horizontal="center" vertical="center" wrapText="1"/>
    </xf>
    <xf numFmtId="164" fontId="44" fillId="0" borderId="5" xfId="0" applyNumberFormat="1" applyFont="1" applyFill="1" applyBorder="1" applyAlignment="1">
      <alignment horizontal="center" vertical="center" wrapText="1"/>
    </xf>
    <xf numFmtId="0" fontId="28" fillId="4" borderId="6" xfId="0" applyFont="1" applyFill="1" applyBorder="1" applyAlignment="1">
      <alignment horizontal="center" vertical="center" wrapText="1"/>
    </xf>
    <xf numFmtId="0" fontId="28" fillId="4" borderId="5" xfId="0" applyFont="1" applyFill="1" applyBorder="1" applyAlignment="1">
      <alignment horizontal="center" vertical="center" wrapText="1"/>
    </xf>
    <xf numFmtId="0" fontId="44" fillId="7" borderId="4" xfId="0" applyFont="1" applyFill="1" applyBorder="1" applyAlignment="1">
      <alignment horizontal="center" vertical="center" wrapText="1"/>
    </xf>
    <xf numFmtId="0" fontId="44" fillId="7" borderId="6" xfId="0" applyFont="1" applyFill="1" applyBorder="1" applyAlignment="1">
      <alignment horizontal="center" vertical="center" wrapText="1"/>
    </xf>
    <xf numFmtId="0" fontId="44" fillId="7" borderId="5" xfId="0" applyFont="1" applyFill="1" applyBorder="1" applyAlignment="1">
      <alignment horizontal="center" vertical="center" wrapText="1"/>
    </xf>
    <xf numFmtId="0" fontId="28" fillId="5" borderId="4" xfId="0" applyFont="1" applyFill="1" applyBorder="1" applyAlignment="1">
      <alignment horizontal="center" vertical="center" wrapText="1"/>
    </xf>
    <xf numFmtId="0" fontId="28" fillId="5" borderId="6" xfId="0" applyFont="1" applyFill="1" applyBorder="1" applyAlignment="1">
      <alignment horizontal="center" vertical="center" wrapText="1"/>
    </xf>
    <xf numFmtId="0" fontId="28" fillId="5" borderId="5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7" fillId="7" borderId="4" xfId="0" applyFont="1" applyFill="1" applyBorder="1" applyAlignment="1">
      <alignment horizontal="center" vertical="center" wrapText="1"/>
    </xf>
    <xf numFmtId="0" fontId="27" fillId="7" borderId="6" xfId="0" applyFont="1" applyFill="1" applyBorder="1" applyAlignment="1">
      <alignment horizontal="center" vertical="center" wrapText="1"/>
    </xf>
    <xf numFmtId="0" fontId="27" fillId="7" borderId="5" xfId="0" applyFont="1" applyFill="1" applyBorder="1" applyAlignment="1">
      <alignment horizontal="center" vertical="center" wrapText="1"/>
    </xf>
    <xf numFmtId="0" fontId="28" fillId="4" borderId="4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164" fontId="32" fillId="3" borderId="4" xfId="0" applyNumberFormat="1" applyFont="1" applyFill="1" applyBorder="1" applyAlignment="1">
      <alignment horizontal="center" vertical="center" wrapText="1"/>
    </xf>
    <xf numFmtId="164" fontId="32" fillId="3" borderId="5" xfId="0" applyNumberFormat="1" applyFont="1" applyFill="1" applyBorder="1" applyAlignment="1">
      <alignment horizontal="center" vertical="center" wrapText="1"/>
    </xf>
    <xf numFmtId="0" fontId="27" fillId="5" borderId="4" xfId="0" applyFont="1" applyFill="1" applyBorder="1" applyAlignment="1">
      <alignment horizontal="center" vertical="center" wrapText="1"/>
    </xf>
    <xf numFmtId="0" fontId="27" fillId="5" borderId="6" xfId="0" applyFont="1" applyFill="1" applyBorder="1" applyAlignment="1">
      <alignment horizontal="center" vertical="center" wrapText="1"/>
    </xf>
    <xf numFmtId="0" fontId="27" fillId="5" borderId="5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top" wrapText="1"/>
    </xf>
    <xf numFmtId="0" fontId="27" fillId="6" borderId="4" xfId="0" applyFont="1" applyFill="1" applyBorder="1" applyAlignment="1">
      <alignment horizontal="center" vertical="center" wrapText="1"/>
    </xf>
    <xf numFmtId="0" fontId="27" fillId="6" borderId="6" xfId="0" applyFont="1" applyFill="1" applyBorder="1" applyAlignment="1">
      <alignment horizontal="center" vertical="center" wrapText="1"/>
    </xf>
    <xf numFmtId="0" fontId="27" fillId="6" borderId="5" xfId="0" applyFont="1" applyFill="1" applyBorder="1" applyAlignment="1">
      <alignment horizontal="center" vertical="center" wrapText="1"/>
    </xf>
    <xf numFmtId="164" fontId="32" fillId="8" borderId="4" xfId="0" applyNumberFormat="1" applyFont="1" applyFill="1" applyBorder="1" applyAlignment="1">
      <alignment horizontal="center" vertical="center" wrapText="1"/>
    </xf>
    <xf numFmtId="164" fontId="32" fillId="8" borderId="5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164" fontId="32" fillId="8" borderId="6" xfId="0" applyNumberFormat="1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164" fontId="27" fillId="8" borderId="10" xfId="0" applyNumberFormat="1" applyFont="1" applyFill="1" applyBorder="1" applyAlignment="1">
      <alignment horizontal="center" vertical="center" wrapText="1"/>
    </xf>
    <xf numFmtId="164" fontId="32" fillId="0" borderId="9" xfId="0" applyNumberFormat="1" applyFont="1" applyFill="1" applyBorder="1" applyAlignment="1">
      <alignment horizontal="center" vertical="center" wrapText="1"/>
    </xf>
    <xf numFmtId="164" fontId="31" fillId="0" borderId="9" xfId="0" applyNumberFormat="1" applyFont="1" applyFill="1" applyBorder="1" applyAlignment="1">
      <alignment horizontal="center" vertical="center" wrapText="1"/>
    </xf>
    <xf numFmtId="164" fontId="31" fillId="0" borderId="10" xfId="0" applyNumberFormat="1" applyFont="1" applyFill="1" applyBorder="1" applyAlignment="1">
      <alignment horizontal="center" vertical="center" wrapText="1"/>
    </xf>
    <xf numFmtId="164" fontId="27" fillId="8" borderId="13" xfId="0" applyNumberFormat="1" applyFont="1" applyFill="1" applyBorder="1" applyAlignment="1">
      <alignment horizontal="center" vertical="center" wrapText="1"/>
    </xf>
    <xf numFmtId="164" fontId="27" fillId="8" borderId="9" xfId="0" applyNumberFormat="1" applyFont="1" applyFill="1" applyBorder="1" applyAlignment="1">
      <alignment horizontal="center" vertical="center" wrapText="1"/>
    </xf>
    <xf numFmtId="0" fontId="47" fillId="0" borderId="4" xfId="0" applyFont="1" applyBorder="1" applyAlignment="1">
      <alignment horizontal="center" vertical="center" wrapText="1"/>
    </xf>
    <xf numFmtId="0" fontId="47" fillId="0" borderId="6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30" fillId="8" borderId="4" xfId="0" applyFont="1" applyFill="1" applyBorder="1" applyAlignment="1">
      <alignment horizontal="center" vertical="center" wrapText="1"/>
    </xf>
    <xf numFmtId="0" fontId="30" fillId="8" borderId="5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64" fontId="44" fillId="0" borderId="1" xfId="0" applyNumberFormat="1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164" fontId="35" fillId="0" borderId="4" xfId="0" applyNumberFormat="1" applyFont="1" applyFill="1" applyBorder="1" applyAlignment="1">
      <alignment horizontal="center" vertical="center" wrapText="1"/>
    </xf>
    <xf numFmtId="164" fontId="35" fillId="0" borderId="5" xfId="0" applyNumberFormat="1" applyFont="1" applyFill="1" applyBorder="1" applyAlignment="1">
      <alignment horizontal="center" vertical="center" wrapText="1"/>
    </xf>
    <xf numFmtId="164" fontId="31" fillId="0" borderId="10" xfId="0" applyNumberFormat="1" applyFont="1" applyBorder="1" applyAlignment="1">
      <alignment horizontal="center" vertical="center" wrapText="1"/>
    </xf>
    <xf numFmtId="164" fontId="31" fillId="0" borderId="6" xfId="0" applyNumberFormat="1" applyFont="1" applyBorder="1" applyAlignment="1">
      <alignment horizontal="center" vertical="center" wrapText="1"/>
    </xf>
    <xf numFmtId="164" fontId="31" fillId="0" borderId="5" xfId="0" applyNumberFormat="1" applyFont="1" applyBorder="1" applyAlignment="1">
      <alignment horizontal="center" vertical="center" wrapText="1"/>
    </xf>
    <xf numFmtId="164" fontId="27" fillId="0" borderId="1" xfId="0" applyNumberFormat="1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top" wrapText="1"/>
    </xf>
    <xf numFmtId="0" fontId="26" fillId="0" borderId="5" xfId="0" applyFont="1" applyBorder="1" applyAlignment="1">
      <alignment horizontal="center" vertical="top" wrapText="1"/>
    </xf>
    <xf numFmtId="0" fontId="26" fillId="0" borderId="6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left" vertical="top" wrapText="1"/>
    </xf>
    <xf numFmtId="0" fontId="28" fillId="7" borderId="4" xfId="0" applyFont="1" applyFill="1" applyBorder="1" applyAlignment="1">
      <alignment horizontal="center" vertical="center" wrapText="1"/>
    </xf>
    <xf numFmtId="0" fontId="28" fillId="7" borderId="6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5" xfId="0" applyFont="1" applyBorder="1" applyAlignment="1">
      <alignment horizontal="center" wrapText="1"/>
    </xf>
    <xf numFmtId="0" fontId="26" fillId="0" borderId="1" xfId="0" applyFont="1" applyBorder="1" applyAlignment="1">
      <alignment horizontal="center" vertical="top" wrapText="1"/>
    </xf>
    <xf numFmtId="0" fontId="35" fillId="0" borderId="1" xfId="0" applyFont="1" applyBorder="1" applyAlignment="1">
      <alignment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8" borderId="6" xfId="0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26" fillId="0" borderId="8" xfId="0" applyFont="1" applyFill="1" applyBorder="1" applyAlignment="1">
      <alignment horizontal="center" vertical="center" wrapText="1"/>
    </xf>
    <xf numFmtId="164" fontId="27" fillId="8" borderId="8" xfId="0" applyNumberFormat="1" applyFont="1" applyFill="1" applyBorder="1" applyAlignment="1">
      <alignment horizontal="center" vertical="center" wrapText="1"/>
    </xf>
    <xf numFmtId="164" fontId="31" fillId="0" borderId="8" xfId="0" applyNumberFormat="1" applyFont="1" applyFill="1" applyBorder="1" applyAlignment="1">
      <alignment horizontal="center" vertical="center" wrapText="1"/>
    </xf>
    <xf numFmtId="164" fontId="32" fillId="0" borderId="10" xfId="0" applyNumberFormat="1" applyFont="1" applyBorder="1" applyAlignment="1">
      <alignment horizontal="center" vertical="center" wrapText="1"/>
    </xf>
    <xf numFmtId="164" fontId="32" fillId="0" borderId="6" xfId="0" applyNumberFormat="1" applyFont="1" applyBorder="1" applyAlignment="1">
      <alignment horizontal="center" vertical="center" wrapText="1"/>
    </xf>
    <xf numFmtId="164" fontId="32" fillId="0" borderId="5" xfId="0" applyNumberFormat="1" applyFont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164" fontId="32" fillId="0" borderId="10" xfId="0" applyNumberFormat="1" applyFont="1" applyFill="1" applyBorder="1" applyAlignment="1">
      <alignment horizontal="center" vertical="center" wrapText="1"/>
    </xf>
    <xf numFmtId="164" fontId="32" fillId="0" borderId="13" xfId="0" applyNumberFormat="1" applyFont="1" applyFill="1" applyBorder="1" applyAlignment="1">
      <alignment horizontal="center" vertical="center" wrapText="1"/>
    </xf>
    <xf numFmtId="164" fontId="32" fillId="0" borderId="8" xfId="0" applyNumberFormat="1" applyFont="1" applyFill="1" applyBorder="1" applyAlignment="1">
      <alignment horizontal="center" vertical="center" wrapText="1"/>
    </xf>
    <xf numFmtId="164" fontId="31" fillId="0" borderId="13" xfId="0" applyNumberFormat="1" applyFont="1" applyFill="1" applyBorder="1" applyAlignment="1">
      <alignment horizontal="center" vertical="center" wrapText="1"/>
    </xf>
    <xf numFmtId="164" fontId="34" fillId="0" borderId="4" xfId="0" applyNumberFormat="1" applyFont="1" applyFill="1" applyBorder="1" applyAlignment="1">
      <alignment horizontal="center" vertical="center" wrapText="1"/>
    </xf>
    <xf numFmtId="164" fontId="34" fillId="0" borderId="6" xfId="0" applyNumberFormat="1" applyFont="1" applyFill="1" applyBorder="1" applyAlignment="1">
      <alignment horizontal="center" vertical="center" wrapText="1"/>
    </xf>
    <xf numFmtId="164" fontId="34" fillId="0" borderId="13" xfId="0" applyNumberFormat="1" applyFont="1" applyFill="1" applyBorder="1" applyAlignment="1">
      <alignment horizontal="center" vertical="center" wrapText="1"/>
    </xf>
    <xf numFmtId="164" fontId="26" fillId="0" borderId="8" xfId="0" applyNumberFormat="1" applyFont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0" fontId="30" fillId="8" borderId="1" xfId="0" applyFont="1" applyFill="1" applyBorder="1" applyAlignment="1">
      <alignment horizontal="center" vertical="center" wrapText="1"/>
    </xf>
    <xf numFmtId="0" fontId="50" fillId="0" borderId="4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 wrapText="1"/>
    </xf>
    <xf numFmtId="0" fontId="50" fillId="0" borderId="5" xfId="0" applyFont="1" applyBorder="1" applyAlignment="1">
      <alignment horizontal="center" vertical="center" wrapText="1"/>
    </xf>
    <xf numFmtId="164" fontId="26" fillId="8" borderId="6" xfId="0" applyNumberFormat="1" applyFont="1" applyFill="1" applyBorder="1" applyAlignment="1">
      <alignment horizontal="center" vertical="center" wrapText="1"/>
    </xf>
    <xf numFmtId="164" fontId="26" fillId="8" borderId="5" xfId="0" applyNumberFormat="1" applyFont="1" applyFill="1" applyBorder="1" applyAlignment="1">
      <alignment horizontal="center" vertical="center" wrapText="1"/>
    </xf>
    <xf numFmtId="164" fontId="26" fillId="8" borderId="4" xfId="0" applyNumberFormat="1" applyFont="1" applyFill="1" applyBorder="1" applyAlignment="1">
      <alignment horizontal="center" vertical="center" wrapText="1"/>
    </xf>
    <xf numFmtId="164" fontId="45" fillId="0" borderId="4" xfId="0" applyNumberFormat="1" applyFont="1" applyFill="1" applyBorder="1" applyAlignment="1">
      <alignment horizontal="center" vertical="center" wrapText="1"/>
    </xf>
    <xf numFmtId="164" fontId="45" fillId="0" borderId="6" xfId="0" applyNumberFormat="1" applyFont="1" applyFill="1" applyBorder="1" applyAlignment="1">
      <alignment horizontal="center" vertical="center" wrapText="1"/>
    </xf>
    <xf numFmtId="164" fontId="45" fillId="0" borderId="5" xfId="0" applyNumberFormat="1" applyFont="1" applyFill="1" applyBorder="1" applyAlignment="1">
      <alignment horizontal="center" vertical="center" wrapText="1"/>
    </xf>
    <xf numFmtId="164" fontId="28" fillId="0" borderId="4" xfId="0" applyNumberFormat="1" applyFont="1" applyFill="1" applyBorder="1" applyAlignment="1">
      <alignment horizontal="center" vertical="center" wrapText="1"/>
    </xf>
    <xf numFmtId="164" fontId="28" fillId="0" borderId="6" xfId="0" applyNumberFormat="1" applyFont="1" applyFill="1" applyBorder="1" applyAlignment="1">
      <alignment horizontal="center" vertical="center" wrapText="1"/>
    </xf>
    <xf numFmtId="164" fontId="28" fillId="0" borderId="5" xfId="0" applyNumberFormat="1" applyFont="1" applyFill="1" applyBorder="1" applyAlignment="1">
      <alignment horizontal="center" vertical="center" wrapText="1"/>
    </xf>
    <xf numFmtId="0" fontId="26" fillId="8" borderId="1" xfId="0" applyFont="1" applyFill="1" applyBorder="1" applyAlignment="1">
      <alignment horizontal="center" vertical="center" wrapText="1"/>
    </xf>
    <xf numFmtId="164" fontId="32" fillId="8" borderId="1" xfId="0" applyNumberFormat="1" applyFont="1" applyFill="1" applyBorder="1" applyAlignment="1">
      <alignment horizontal="center" vertical="center" wrapText="1"/>
    </xf>
    <xf numFmtId="164" fontId="35" fillId="0" borderId="1" xfId="0" applyNumberFormat="1" applyFont="1" applyFill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5" fillId="0" borderId="6" xfId="0" applyNumberFormat="1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top" wrapText="1"/>
    </xf>
    <xf numFmtId="0" fontId="26" fillId="0" borderId="5" xfId="0" applyFont="1" applyFill="1" applyBorder="1" applyAlignment="1">
      <alignment horizontal="center" vertical="top" wrapText="1"/>
    </xf>
    <xf numFmtId="164" fontId="32" fillId="3" borderId="1" xfId="0" applyNumberFormat="1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vertical="center" wrapText="1"/>
    </xf>
    <xf numFmtId="0" fontId="27" fillId="4" borderId="17" xfId="0" applyFont="1" applyFill="1" applyBorder="1" applyAlignment="1">
      <alignment horizontal="center" vertical="center" wrapText="1"/>
    </xf>
    <xf numFmtId="0" fontId="27" fillId="4" borderId="18" xfId="0" applyFont="1" applyFill="1" applyBorder="1" applyAlignment="1">
      <alignment horizontal="center" vertical="center" wrapText="1"/>
    </xf>
    <xf numFmtId="0" fontId="27" fillId="4" borderId="19" xfId="0" applyFont="1" applyFill="1" applyBorder="1" applyAlignment="1">
      <alignment horizontal="center" vertical="center" wrapText="1"/>
    </xf>
    <xf numFmtId="164" fontId="44" fillId="0" borderId="10" xfId="0" applyNumberFormat="1" applyFont="1" applyFill="1" applyBorder="1" applyAlignment="1">
      <alignment horizontal="center" vertical="center" wrapText="1"/>
    </xf>
    <xf numFmtId="164" fontId="44" fillId="0" borderId="13" xfId="0" applyNumberFormat="1" applyFont="1" applyFill="1" applyBorder="1" applyAlignment="1">
      <alignment horizontal="center" vertical="center" wrapText="1"/>
    </xf>
    <xf numFmtId="164" fontId="27" fillId="0" borderId="14" xfId="0" applyNumberFormat="1" applyFont="1" applyFill="1" applyBorder="1" applyAlignment="1">
      <alignment horizontal="center" vertical="center" wrapText="1"/>
    </xf>
    <xf numFmtId="164" fontId="27" fillId="0" borderId="15" xfId="0" applyNumberFormat="1" applyFont="1" applyFill="1" applyBorder="1" applyAlignment="1">
      <alignment horizontal="center" vertical="center" wrapText="1"/>
    </xf>
    <xf numFmtId="164" fontId="27" fillId="0" borderId="16" xfId="0" applyNumberFormat="1" applyFont="1" applyFill="1" applyBorder="1" applyAlignment="1">
      <alignment horizontal="center" vertical="center" wrapText="1"/>
    </xf>
    <xf numFmtId="164" fontId="27" fillId="0" borderId="10" xfId="0" applyNumberFormat="1" applyFont="1" applyFill="1" applyBorder="1" applyAlignment="1">
      <alignment horizontal="center" vertical="center" wrapText="1"/>
    </xf>
    <xf numFmtId="0" fontId="27" fillId="5" borderId="10" xfId="0" applyFont="1" applyFill="1" applyBorder="1" applyAlignment="1">
      <alignment horizontal="center" vertical="center" wrapText="1"/>
    </xf>
    <xf numFmtId="0" fontId="50" fillId="0" borderId="4" xfId="0" applyFont="1" applyBorder="1" applyAlignment="1">
      <alignment horizontal="center" vertical="center"/>
    </xf>
    <xf numFmtId="0" fontId="50" fillId="0" borderId="6" xfId="0" applyFont="1" applyBorder="1" applyAlignment="1">
      <alignment horizontal="center" vertical="center"/>
    </xf>
    <xf numFmtId="0" fontId="50" fillId="0" borderId="5" xfId="0" applyFont="1" applyBorder="1" applyAlignment="1">
      <alignment horizontal="center" vertical="center"/>
    </xf>
  </cellXfs>
  <cellStyles count="2">
    <cellStyle name="Обычный" xfId="0" builtinId="0"/>
    <cellStyle name="Обычный 5" xfId="1"/>
  </cellStyles>
  <dxfs count="1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A786"/>
  <sheetViews>
    <sheetView tabSelected="1" zoomScale="90" zoomScaleNormal="90" zoomScaleSheetLayoutView="80" workbookViewId="0">
      <pane xSplit="4" ySplit="2" topLeftCell="K465" activePane="bottomRight" state="frozen"/>
      <selection pane="topRight" activeCell="E1" sqref="E1"/>
      <selection pane="bottomLeft" activeCell="A3" sqref="A3"/>
      <selection pane="bottomRight" activeCell="Q470" sqref="Q470"/>
    </sheetView>
  </sheetViews>
  <sheetFormatPr defaultColWidth="9.140625" defaultRowHeight="15" x14ac:dyDescent="0.25"/>
  <cols>
    <col min="1" max="1" width="39.85546875" style="17" customWidth="1"/>
    <col min="2" max="2" width="27.140625" style="32" customWidth="1"/>
    <col min="3" max="3" width="43.5703125" style="20" customWidth="1"/>
    <col min="4" max="4" width="39.140625" style="20" customWidth="1"/>
    <col min="5" max="5" width="20.140625" style="21" customWidth="1"/>
    <col min="6" max="6" width="15.42578125" style="20" customWidth="1"/>
    <col min="7" max="7" width="27.140625" style="20" customWidth="1"/>
    <col min="8" max="8" width="16.85546875" style="20" customWidth="1"/>
    <col min="9" max="9" width="25.28515625" style="20" customWidth="1"/>
    <col min="10" max="11" width="26.140625" style="20" customWidth="1"/>
    <col min="12" max="12" width="9.7109375" style="22" customWidth="1"/>
    <col min="13" max="13" width="10.140625" style="17" customWidth="1"/>
    <col min="14" max="14" width="11.5703125" style="105" customWidth="1"/>
    <col min="15" max="15" width="12" style="105" customWidth="1"/>
    <col min="16" max="16" width="16.85546875" style="23" customWidth="1"/>
    <col min="17" max="17" width="15.85546875" style="24" customWidth="1"/>
    <col min="18" max="18" width="18.5703125" style="25" customWidth="1"/>
    <col min="19" max="19" width="16" style="26" customWidth="1"/>
    <col min="20" max="20" width="12.28515625" style="126" customWidth="1"/>
    <col min="21" max="21" width="18.85546875" style="27" customWidth="1"/>
    <col min="22" max="22" width="19.42578125" style="22" customWidth="1"/>
    <col min="23" max="23" width="14.28515625" style="28" customWidth="1"/>
    <col min="24" max="24" width="13.28515625" style="28" customWidth="1"/>
    <col min="25" max="25" width="9.42578125" style="5" customWidth="1"/>
    <col min="26" max="26" width="12.140625" style="5" customWidth="1"/>
    <col min="27" max="16384" width="9.140625" style="5"/>
  </cols>
  <sheetData>
    <row r="1" spans="1:28" ht="42" customHeight="1" x14ac:dyDescent="0.25">
      <c r="A1" s="362" t="s">
        <v>336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</row>
    <row r="2" spans="1:28" ht="98.25" customHeight="1" thickBot="1" x14ac:dyDescent="0.3">
      <c r="A2" s="39" t="s">
        <v>0</v>
      </c>
      <c r="B2" s="40" t="s">
        <v>233</v>
      </c>
      <c r="C2" s="41" t="s">
        <v>1</v>
      </c>
      <c r="D2" s="41" t="s">
        <v>111</v>
      </c>
      <c r="E2" s="41" t="s">
        <v>64</v>
      </c>
      <c r="F2" s="41" t="s">
        <v>112</v>
      </c>
      <c r="G2" s="41" t="s">
        <v>107</v>
      </c>
      <c r="H2" s="41" t="s">
        <v>113</v>
      </c>
      <c r="I2" s="41" t="s">
        <v>108</v>
      </c>
      <c r="J2" s="41" t="s">
        <v>114</v>
      </c>
      <c r="K2" s="41" t="s">
        <v>106</v>
      </c>
      <c r="L2" s="41" t="s">
        <v>2</v>
      </c>
      <c r="M2" s="42" t="s">
        <v>4</v>
      </c>
      <c r="N2" s="40" t="s">
        <v>324</v>
      </c>
      <c r="O2" s="40" t="s">
        <v>348</v>
      </c>
      <c r="P2" s="12" t="s">
        <v>109</v>
      </c>
      <c r="Q2" s="13" t="s">
        <v>110</v>
      </c>
      <c r="R2" s="12" t="s">
        <v>102</v>
      </c>
      <c r="S2" s="13" t="s">
        <v>103</v>
      </c>
      <c r="T2" s="123" t="s">
        <v>20</v>
      </c>
      <c r="U2" s="11" t="s">
        <v>16</v>
      </c>
      <c r="V2" s="43" t="s">
        <v>104</v>
      </c>
      <c r="W2" s="39" t="s">
        <v>105</v>
      </c>
      <c r="X2" s="11" t="s">
        <v>15</v>
      </c>
      <c r="Y2" s="18">
        <v>9</v>
      </c>
      <c r="Z2" s="48" t="s">
        <v>267</v>
      </c>
    </row>
    <row r="3" spans="1:28" s="4" customFormat="1" ht="63.6" customHeight="1" thickBot="1" x14ac:dyDescent="0.3">
      <c r="A3" s="435" t="s">
        <v>21</v>
      </c>
      <c r="B3" s="44" t="str">
        <f t="shared" ref="B3:D101" si="0">IF(A3="",B2,A3)</f>
        <v>ГБУЗ АО Ахтубинская РБ</v>
      </c>
      <c r="C3" s="326" t="s">
        <v>119</v>
      </c>
      <c r="D3" s="19" t="str">
        <f>IF(C3="",D2,C3)</f>
        <v>ПМСП, не включенная в базовую программу ОМС</v>
      </c>
      <c r="E3" s="392" t="s">
        <v>137</v>
      </c>
      <c r="F3" s="44" t="str">
        <f t="shared" ref="F3:F117" si="1">IF(E3="",F2,E3)</f>
        <v>амбулаторно</v>
      </c>
      <c r="G3" s="392" t="s">
        <v>132</v>
      </c>
      <c r="H3" s="44" t="str">
        <f t="shared" ref="H3:H117" si="2">IF(G3="",H2,G3)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" s="392" t="s">
        <v>162</v>
      </c>
      <c r="J3" s="44" t="str">
        <f t="shared" ref="J3:J18" si="3">IF(I3="",J2,I3)</f>
        <v>по профилю дерматовенерология (в части венерологии)</v>
      </c>
      <c r="K3" s="63" t="s">
        <v>128</v>
      </c>
      <c r="L3" s="63" t="s">
        <v>3</v>
      </c>
      <c r="M3" s="63" t="s">
        <v>5</v>
      </c>
      <c r="N3" s="93">
        <v>99</v>
      </c>
      <c r="O3" s="93">
        <v>99</v>
      </c>
      <c r="P3" s="50">
        <f>IF(AND(N3&lt;&gt;0,M3="Кач."),O3/N3*100,"")</f>
        <v>100</v>
      </c>
      <c r="Q3" s="50"/>
      <c r="R3" s="394">
        <f>IFERROR(AVERAGE(P3:P5),"")</f>
        <v>100</v>
      </c>
      <c r="S3" s="402">
        <f>AVERAGE(Q3:Q5)</f>
        <v>94.495470165573252</v>
      </c>
      <c r="T3" s="393">
        <f>IFERROR((R3*0.7+S3*0.3)*2,S3*2)</f>
        <v>196.69728209934397</v>
      </c>
      <c r="U3" s="407" t="str">
        <f>IF(T3&lt;170,"ГЗ по услуге (работе) НЕ выполнено","")&amp;IF(AND(T3&gt;=170,T3&lt;=200),"ГЗ по услуге (работе) выполнено","")&amp;IF(T3&gt;200,"ГЗ по услуге (работе) ПЕРЕвыполнено","")</f>
        <v>ГЗ по услуге (работе) выполнено</v>
      </c>
      <c r="V3" s="392"/>
      <c r="W3" s="438">
        <f>AVERAGE(T3:T32)</f>
        <v>195.9547628250989</v>
      </c>
      <c r="X3" s="440" t="str">
        <f>IF(W3&lt;170,"ГЗ по учреждению не выполнено","")&amp;IF(AND(W3&gt;=170,W3&lt;=200),"ГЗ по учреждению выполнено","")&amp;IF(W3&gt;200,"ГЗ по учреждению перевыполнено","")</f>
        <v>ГЗ по учреждению выполнено</v>
      </c>
      <c r="AB3" s="4" t="s">
        <v>169</v>
      </c>
    </row>
    <row r="4" spans="1:28" s="4" customFormat="1" ht="28.5" customHeight="1" thickBot="1" x14ac:dyDescent="0.3">
      <c r="A4" s="436"/>
      <c r="B4" s="44" t="str">
        <f t="shared" si="0"/>
        <v>ГБУЗ АО Ахтубинская РБ</v>
      </c>
      <c r="C4" s="327"/>
      <c r="D4" s="19" t="str">
        <f t="shared" si="0"/>
        <v>ПМСП, не включенная в базовую программу ОМС</v>
      </c>
      <c r="E4" s="295"/>
      <c r="F4" s="44" t="str">
        <f t="shared" si="1"/>
        <v>амбулаторно</v>
      </c>
      <c r="G4" s="295"/>
      <c r="H4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4" s="295"/>
      <c r="J4" s="44" t="str">
        <f t="shared" si="3"/>
        <v>по профилю дерматовенерология (в части венерологии)</v>
      </c>
      <c r="K4" s="64" t="s">
        <v>40</v>
      </c>
      <c r="L4" s="65" t="s">
        <v>118</v>
      </c>
      <c r="M4" s="66" t="s">
        <v>42</v>
      </c>
      <c r="N4" s="94">
        <v>970</v>
      </c>
      <c r="O4" s="95">
        <v>837</v>
      </c>
      <c r="P4" s="51"/>
      <c r="Q4" s="52">
        <f>IF(AND(N4&lt;&gt;0,M4="объем"),(O4/N4*100)/$Y$2*12,"")</f>
        <v>115.05154639175257</v>
      </c>
      <c r="R4" s="283"/>
      <c r="S4" s="282"/>
      <c r="T4" s="279"/>
      <c r="U4" s="290"/>
      <c r="V4" s="295"/>
      <c r="W4" s="308"/>
      <c r="X4" s="441"/>
    </row>
    <row r="5" spans="1:28" s="4" customFormat="1" ht="56.25" customHeight="1" thickBot="1" x14ac:dyDescent="0.3">
      <c r="A5" s="436"/>
      <c r="B5" s="44" t="str">
        <f t="shared" si="0"/>
        <v>ГБУЗ АО Ахтубинская РБ</v>
      </c>
      <c r="C5" s="327"/>
      <c r="D5" s="19" t="str">
        <f t="shared" si="0"/>
        <v>ПМСП, не включенная в базовую программу ОМС</v>
      </c>
      <c r="E5" s="295"/>
      <c r="F5" s="44" t="str">
        <f t="shared" si="1"/>
        <v>амбулаторно</v>
      </c>
      <c r="G5" s="295"/>
      <c r="H5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5" s="295"/>
      <c r="J5" s="44" t="str">
        <f t="shared" si="3"/>
        <v>по профилю дерматовенерология (в части венерологии)</v>
      </c>
      <c r="K5" s="64" t="s">
        <v>133</v>
      </c>
      <c r="L5" s="65" t="s">
        <v>118</v>
      </c>
      <c r="M5" s="66" t="s">
        <v>42</v>
      </c>
      <c r="N5" s="96">
        <v>220</v>
      </c>
      <c r="O5" s="96">
        <v>122</v>
      </c>
      <c r="P5" s="51"/>
      <c r="Q5" s="266">
        <f t="shared" ref="Q5:Q13" si="4">IF(AND(N5&lt;&gt;0,M5="объем"),(O5/N5*100)/$Y$2*12,"")</f>
        <v>73.939393939393938</v>
      </c>
      <c r="R5" s="283"/>
      <c r="S5" s="282"/>
      <c r="T5" s="279"/>
      <c r="U5" s="290"/>
      <c r="V5" s="295"/>
      <c r="W5" s="308"/>
      <c r="X5" s="441"/>
    </row>
    <row r="6" spans="1:28" s="4" customFormat="1" ht="28.5" customHeight="1" thickBot="1" x14ac:dyDescent="0.3">
      <c r="A6" s="436"/>
      <c r="B6" s="44" t="str">
        <f t="shared" si="0"/>
        <v>ГБУЗ АО Ахтубинская РБ</v>
      </c>
      <c r="C6" s="327"/>
      <c r="D6" s="19" t="str">
        <f t="shared" si="0"/>
        <v>ПМСП, не включенная в базовую программу ОМС</v>
      </c>
      <c r="E6" s="284" t="s">
        <v>137</v>
      </c>
      <c r="F6" s="44" t="str">
        <f t="shared" si="1"/>
        <v>амбулаторно</v>
      </c>
      <c r="G6" s="284" t="s">
        <v>39</v>
      </c>
      <c r="H6" s="44" t="str">
        <f t="shared" si="2"/>
        <v>Первичная медико-санитарная помощь, в части диагностики и лечения</v>
      </c>
      <c r="I6" s="284" t="s">
        <v>240</v>
      </c>
      <c r="J6" s="44" t="str">
        <f t="shared" si="3"/>
        <v>Вакцинация</v>
      </c>
      <c r="K6" s="63" t="s">
        <v>128</v>
      </c>
      <c r="L6" s="63" t="s">
        <v>3</v>
      </c>
      <c r="M6" s="63" t="s">
        <v>5</v>
      </c>
      <c r="N6" s="98">
        <v>99</v>
      </c>
      <c r="O6" s="98">
        <v>99</v>
      </c>
      <c r="P6" s="107">
        <f>IF(AND(N6&lt;&gt;0,M6="Кач."),O6/N6*100,"")</f>
        <v>100</v>
      </c>
      <c r="Q6" s="216"/>
      <c r="R6" s="283">
        <f>IFERROR(AVERAGE(P6:P7),"")</f>
        <v>100</v>
      </c>
      <c r="S6" s="282">
        <f>AVERAGE(Q6:Q7)</f>
        <v>99.145299145299163</v>
      </c>
      <c r="T6" s="279">
        <f>IFERROR((R6*0.7+S6*0.3)*2,S6*2)</f>
        <v>199.4871794871795</v>
      </c>
      <c r="U6" s="295" t="str">
        <f>IF(T6&lt;170,"ГЗ по услуге (работе) НЕ выполнено","")&amp;IF(AND(T6&gt;=170,T6&lt;=200),"ГЗ по услуге (работе) выполнено","")&amp;IF(T6&gt;200,"ГЗ по услуге (работе) ПЕРЕвыполнено","")</f>
        <v>ГЗ по услуге (работе) выполнено</v>
      </c>
      <c r="V6" s="424"/>
      <c r="W6" s="308"/>
      <c r="X6" s="441"/>
    </row>
    <row r="7" spans="1:28" s="4" customFormat="1" ht="36" customHeight="1" thickBot="1" x14ac:dyDescent="0.3">
      <c r="A7" s="436"/>
      <c r="B7" s="44" t="str">
        <f t="shared" si="0"/>
        <v>ГБУЗ АО Ахтубинская РБ</v>
      </c>
      <c r="C7" s="319"/>
      <c r="D7" s="19" t="str">
        <f t="shared" si="0"/>
        <v>ПМСП, не включенная в базовую программу ОМС</v>
      </c>
      <c r="E7" s="286"/>
      <c r="F7" s="44" t="str">
        <f t="shared" si="1"/>
        <v>амбулаторно</v>
      </c>
      <c r="G7" s="286"/>
      <c r="H7" s="44" t="str">
        <f t="shared" si="2"/>
        <v>Первичная медико-санитарная помощь, в части диагностики и лечения</v>
      </c>
      <c r="I7" s="286"/>
      <c r="J7" s="44" t="str">
        <f t="shared" si="3"/>
        <v>Вакцинация</v>
      </c>
      <c r="K7" s="64" t="s">
        <v>40</v>
      </c>
      <c r="L7" s="65" t="s">
        <v>118</v>
      </c>
      <c r="M7" s="66" t="s">
        <v>42</v>
      </c>
      <c r="N7" s="96">
        <v>390</v>
      </c>
      <c r="O7" s="97">
        <v>290</v>
      </c>
      <c r="P7" s="53"/>
      <c r="Q7" s="216">
        <f t="shared" si="4"/>
        <v>99.145299145299163</v>
      </c>
      <c r="R7" s="283"/>
      <c r="S7" s="282"/>
      <c r="T7" s="279"/>
      <c r="U7" s="295"/>
      <c r="V7" s="425"/>
      <c r="W7" s="308"/>
      <c r="X7" s="441"/>
    </row>
    <row r="8" spans="1:28" s="4" customFormat="1" ht="36" customHeight="1" thickBot="1" x14ac:dyDescent="0.3">
      <c r="A8" s="436"/>
      <c r="B8" s="44" t="str">
        <f t="shared" si="0"/>
        <v>ГБУЗ АО Ахтубинская РБ</v>
      </c>
      <c r="C8" s="318" t="s">
        <v>119</v>
      </c>
      <c r="D8" s="19" t="str">
        <f t="shared" si="0"/>
        <v>ПМСП, не включенная в базовую программу ОМС</v>
      </c>
      <c r="E8" s="284" t="s">
        <v>137</v>
      </c>
      <c r="F8" s="44" t="str">
        <f t="shared" si="1"/>
        <v>амбулаторно</v>
      </c>
      <c r="G8" s="392" t="s">
        <v>256</v>
      </c>
      <c r="H8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8" s="284" t="s">
        <v>139</v>
      </c>
      <c r="J8" s="44" t="str">
        <f t="shared" si="3"/>
        <v>по профилю Фтизиатрия</v>
      </c>
      <c r="K8" s="63" t="s">
        <v>128</v>
      </c>
      <c r="L8" s="63" t="s">
        <v>3</v>
      </c>
      <c r="M8" s="63" t="s">
        <v>5</v>
      </c>
      <c r="N8" s="98">
        <v>99</v>
      </c>
      <c r="O8" s="98">
        <v>99</v>
      </c>
      <c r="P8" s="134">
        <f>IF(AND(N8&lt;&gt;0,M8="Кач."),O8/N8*100,"")</f>
        <v>100</v>
      </c>
      <c r="Q8" s="216"/>
      <c r="R8" s="276">
        <f>IFERROR(AVERAGE(P8:P10),"")</f>
        <v>100</v>
      </c>
      <c r="S8" s="274">
        <f>AVERAGE(Q8:Q10)</f>
        <v>103.65079365079366</v>
      </c>
      <c r="T8" s="272">
        <f>IFERROR((R8*0.7+S8*0.3)*2,S8*2)</f>
        <v>202.1904761904762</v>
      </c>
      <c r="U8" s="284" t="str">
        <f>IF(T8&lt;170,"ГЗ по услуге (работе) НЕ выполнено","")&amp;IF(AND(T8&gt;=170,T8&lt;=200),"ГЗ по услуге (работе) выполнено","")&amp;IF(T8&gt;200,"ГЗ по услуге (работе) ПЕРЕвыполнено","")</f>
        <v>ГЗ по услуге (работе) ПЕРЕвыполнено</v>
      </c>
      <c r="V8" s="404"/>
      <c r="W8" s="308"/>
      <c r="X8" s="441"/>
    </row>
    <row r="9" spans="1:28" s="4" customFormat="1" ht="36" customHeight="1" thickBot="1" x14ac:dyDescent="0.3">
      <c r="A9" s="436"/>
      <c r="B9" s="44" t="str">
        <f t="shared" si="0"/>
        <v>ГБУЗ АО Ахтубинская РБ</v>
      </c>
      <c r="C9" s="327"/>
      <c r="D9" s="19" t="str">
        <f t="shared" si="0"/>
        <v>ПМСП, не включенная в базовую программу ОМС</v>
      </c>
      <c r="E9" s="285"/>
      <c r="F9" s="44" t="str">
        <f t="shared" si="1"/>
        <v>амбулаторно</v>
      </c>
      <c r="G9" s="295"/>
      <c r="H9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9" s="285"/>
      <c r="J9" s="44" t="str">
        <f t="shared" si="3"/>
        <v>по профилю Фтизиатрия</v>
      </c>
      <c r="K9" s="64" t="s">
        <v>40</v>
      </c>
      <c r="L9" s="65" t="s">
        <v>118</v>
      </c>
      <c r="M9" s="66" t="s">
        <v>42</v>
      </c>
      <c r="N9" s="96">
        <v>2800</v>
      </c>
      <c r="O9" s="139">
        <v>2412</v>
      </c>
      <c r="P9" s="53"/>
      <c r="Q9" s="216">
        <f t="shared" si="4"/>
        <v>114.85714285714286</v>
      </c>
      <c r="R9" s="280"/>
      <c r="S9" s="281"/>
      <c r="T9" s="273"/>
      <c r="U9" s="285"/>
      <c r="V9" s="405"/>
      <c r="W9" s="308"/>
      <c r="X9" s="441"/>
    </row>
    <row r="10" spans="1:28" s="4" customFormat="1" ht="36" customHeight="1" thickBot="1" x14ac:dyDescent="0.3">
      <c r="A10" s="436"/>
      <c r="B10" s="44" t="str">
        <f t="shared" si="0"/>
        <v>ГБУЗ АО Ахтубинская РБ</v>
      </c>
      <c r="C10" s="319"/>
      <c r="D10" s="19" t="str">
        <f t="shared" si="0"/>
        <v>ПМСП, не включенная в базовую программу ОМС</v>
      </c>
      <c r="E10" s="286"/>
      <c r="F10" s="44" t="str">
        <f t="shared" si="1"/>
        <v>амбулаторно</v>
      </c>
      <c r="G10" s="295"/>
      <c r="H10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0" s="286"/>
      <c r="J10" s="44" t="str">
        <f t="shared" si="3"/>
        <v>по профилю Фтизиатрия</v>
      </c>
      <c r="K10" s="64" t="s">
        <v>133</v>
      </c>
      <c r="L10" s="65" t="s">
        <v>118</v>
      </c>
      <c r="M10" s="66" t="s">
        <v>42</v>
      </c>
      <c r="N10" s="96">
        <v>750</v>
      </c>
      <c r="O10" s="97">
        <v>520</v>
      </c>
      <c r="P10" s="53"/>
      <c r="Q10" s="216">
        <f t="shared" si="4"/>
        <v>92.444444444444457</v>
      </c>
      <c r="R10" s="403"/>
      <c r="S10" s="401"/>
      <c r="T10" s="346"/>
      <c r="U10" s="399"/>
      <c r="V10" s="406"/>
      <c r="W10" s="308"/>
      <c r="X10" s="441"/>
    </row>
    <row r="11" spans="1:28" s="4" customFormat="1" ht="28.5" customHeight="1" thickBot="1" x14ac:dyDescent="0.3">
      <c r="A11" s="436"/>
      <c r="B11" s="44" t="str">
        <f t="shared" si="0"/>
        <v>ГБУЗ АО Ахтубинская РБ</v>
      </c>
      <c r="C11" s="296" t="s">
        <v>136</v>
      </c>
      <c r="D11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11" s="295" t="s">
        <v>137</v>
      </c>
      <c r="F11" s="44" t="str">
        <f t="shared" si="1"/>
        <v>амбулаторно</v>
      </c>
      <c r="G11" s="284" t="s">
        <v>136</v>
      </c>
      <c r="H11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11" s="284" t="s">
        <v>143</v>
      </c>
      <c r="J11" s="44" t="str">
        <f t="shared" si="3"/>
        <v xml:space="preserve">Не применяется </v>
      </c>
      <c r="K11" s="67" t="s">
        <v>128</v>
      </c>
      <c r="L11" s="67" t="s">
        <v>3</v>
      </c>
      <c r="M11" s="67" t="s">
        <v>5</v>
      </c>
      <c r="N11" s="98">
        <v>99</v>
      </c>
      <c r="O11" s="98">
        <v>99</v>
      </c>
      <c r="P11" s="129">
        <f>IF(AND(N11&lt;&gt;0,M11="Кач."),O11/N11*100,"")</f>
        <v>100</v>
      </c>
      <c r="Q11" s="128"/>
      <c r="R11" s="345">
        <f>IFERROR(AVERAGE(P11:P13),"")</f>
        <v>100</v>
      </c>
      <c r="S11" s="400">
        <f>AVERAGE(Q11:Q13)</f>
        <v>108.30043203722167</v>
      </c>
      <c r="T11" s="342">
        <f>IFERROR((R11*0.7+S11*0.3)*2,S11*2)</f>
        <v>204.98025922233302</v>
      </c>
      <c r="U11" s="398" t="str">
        <f>IF(T11&lt;170,"ГЗ по услуге (работе) НЕ выполнено","")&amp;IF(AND(T11&gt;=170,T11&lt;=200),"ГЗ по услуге (работе) выполнено","")&amp;IF(T11&gt;200,"ГЗ по услуге (работе) ПЕРЕвыполнено","")</f>
        <v>ГЗ по услуге (работе) ПЕРЕвыполнено</v>
      </c>
      <c r="V11" s="398"/>
      <c r="W11" s="308"/>
      <c r="X11" s="441"/>
    </row>
    <row r="12" spans="1:28" s="4" customFormat="1" ht="28.5" customHeight="1" thickBot="1" x14ac:dyDescent="0.3">
      <c r="A12" s="436"/>
      <c r="B12" s="44" t="str">
        <f t="shared" si="0"/>
        <v>ГБУЗ АО Ахтубинская РБ</v>
      </c>
      <c r="C12" s="296"/>
      <c r="D12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12" s="295"/>
      <c r="F12" s="44" t="str">
        <f t="shared" si="1"/>
        <v>амбулаторно</v>
      </c>
      <c r="G12" s="285"/>
      <c r="H12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12" s="285"/>
      <c r="J12" s="44" t="str">
        <f t="shared" si="3"/>
        <v xml:space="preserve">Не применяется </v>
      </c>
      <c r="K12" s="64" t="s">
        <v>40</v>
      </c>
      <c r="L12" s="65" t="s">
        <v>118</v>
      </c>
      <c r="M12" s="66" t="s">
        <v>42</v>
      </c>
      <c r="N12" s="95">
        <v>2125</v>
      </c>
      <c r="O12" s="164">
        <v>1590</v>
      </c>
      <c r="P12" s="129"/>
      <c r="Q12" s="274">
        <f t="shared" si="4"/>
        <v>99.764705882352956</v>
      </c>
      <c r="R12" s="280"/>
      <c r="S12" s="281"/>
      <c r="T12" s="273"/>
      <c r="U12" s="285"/>
      <c r="V12" s="285"/>
      <c r="W12" s="308"/>
      <c r="X12" s="441"/>
    </row>
    <row r="13" spans="1:28" s="4" customFormat="1" ht="42.75" customHeight="1" thickBot="1" x14ac:dyDescent="0.3">
      <c r="A13" s="436"/>
      <c r="B13" s="44" t="str">
        <f>IF(A13="",B12,A13)</f>
        <v>ГБУЗ АО Ахтубинская РБ</v>
      </c>
      <c r="C13" s="296"/>
      <c r="D13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13" s="295"/>
      <c r="F13" s="44" t="str">
        <f t="shared" si="1"/>
        <v>амбулаторно</v>
      </c>
      <c r="G13" s="285"/>
      <c r="H13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13" s="285"/>
      <c r="J13" s="44" t="str">
        <f t="shared" si="3"/>
        <v xml:space="preserve">Не применяется </v>
      </c>
      <c r="K13" s="69" t="s">
        <v>146</v>
      </c>
      <c r="L13" s="70" t="s">
        <v>41</v>
      </c>
      <c r="M13" s="66" t="s">
        <v>42</v>
      </c>
      <c r="N13" s="94">
        <v>590</v>
      </c>
      <c r="O13" s="95">
        <v>517</v>
      </c>
      <c r="P13" s="53"/>
      <c r="Q13" s="275">
        <f t="shared" si="4"/>
        <v>116.83615819209039</v>
      </c>
      <c r="R13" s="277"/>
      <c r="S13" s="275"/>
      <c r="T13" s="278"/>
      <c r="U13" s="286"/>
      <c r="V13" s="286"/>
      <c r="W13" s="308"/>
      <c r="X13" s="441"/>
    </row>
    <row r="14" spans="1:28" s="4" customFormat="1" ht="28.5" customHeight="1" thickBot="1" x14ac:dyDescent="0.3">
      <c r="A14" s="436"/>
      <c r="B14" s="44" t="str">
        <f t="shared" si="0"/>
        <v>ГБУЗ АО Ахтубинская РБ</v>
      </c>
      <c r="C14" s="318" t="s">
        <v>71</v>
      </c>
      <c r="D14" s="19" t="str">
        <f t="shared" si="0"/>
        <v>Паллиативная медицинская помощь</v>
      </c>
      <c r="E14" s="284" t="s">
        <v>279</v>
      </c>
      <c r="F14" s="44" t="str">
        <f t="shared" si="1"/>
        <v>стационар (ОСУ)</v>
      </c>
      <c r="G14" s="284" t="s">
        <v>43</v>
      </c>
      <c r="H14" s="44" t="str">
        <f t="shared" si="2"/>
        <v>паллиативная медицинская помощь</v>
      </c>
      <c r="I14" s="284" t="s">
        <v>143</v>
      </c>
      <c r="J14" s="44" t="str">
        <f t="shared" si="3"/>
        <v xml:space="preserve">Не применяется </v>
      </c>
      <c r="K14" s="67" t="s">
        <v>128</v>
      </c>
      <c r="L14" s="67" t="s">
        <v>3</v>
      </c>
      <c r="M14" s="67" t="s">
        <v>5</v>
      </c>
      <c r="N14" s="98">
        <v>99</v>
      </c>
      <c r="O14" s="98">
        <v>99</v>
      </c>
      <c r="P14" s="51">
        <f t="shared" ref="P14:P31" si="5">IF(AND(N14&lt;&gt;0,M14="Кач."),O14/N14*100,"")</f>
        <v>100</v>
      </c>
      <c r="Q14" s="51"/>
      <c r="R14" s="276">
        <f>IFERROR(AVERAGE(P14:P15),"")</f>
        <v>100</v>
      </c>
      <c r="S14" s="274">
        <f>AVERAGE(Q14:Q15)</f>
        <v>107.13810474289517</v>
      </c>
      <c r="T14" s="272">
        <f>IFERROR((R14*0.7+S14*0.3)*2,S14*2)</f>
        <v>204.2828628457371</v>
      </c>
      <c r="U14" s="284" t="str">
        <f>IF(T14&lt;170,"ГЗ по услуге (работе) НЕ выполнено","")&amp;IF(AND(T14&gt;=170,T14&lt;=200),"ГЗ по услуге (работе) выполнено","")&amp;IF(T14&gt;200,"ГЗ по услуге (работе) ПЕРЕвыполнено","")</f>
        <v>ГЗ по услуге (работе) ПЕРЕвыполнено</v>
      </c>
      <c r="V14" s="363"/>
      <c r="W14" s="308"/>
      <c r="X14" s="441"/>
      <c r="Z14" s="5"/>
    </row>
    <row r="15" spans="1:28" s="4" customFormat="1" ht="28.5" customHeight="1" thickBot="1" x14ac:dyDescent="0.3">
      <c r="A15" s="436"/>
      <c r="B15" s="44" t="str">
        <f t="shared" si="0"/>
        <v>ГБУЗ АО Ахтубинская РБ</v>
      </c>
      <c r="C15" s="327"/>
      <c r="D15" s="19" t="str">
        <f t="shared" si="0"/>
        <v>Паллиативная медицинская помощь</v>
      </c>
      <c r="E15" s="286"/>
      <c r="F15" s="44" t="str">
        <f t="shared" si="1"/>
        <v>стационар (ОСУ)</v>
      </c>
      <c r="G15" s="285"/>
      <c r="H15" s="44" t="str">
        <f t="shared" si="2"/>
        <v>паллиативная медицинская помощь</v>
      </c>
      <c r="I15" s="286"/>
      <c r="J15" s="44" t="str">
        <f t="shared" si="3"/>
        <v xml:space="preserve">Не применяется </v>
      </c>
      <c r="K15" s="64" t="s">
        <v>134</v>
      </c>
      <c r="L15" s="65" t="s">
        <v>135</v>
      </c>
      <c r="M15" s="66" t="s">
        <v>42</v>
      </c>
      <c r="N15" s="164">
        <v>3507</v>
      </c>
      <c r="O15" s="95">
        <v>2818</v>
      </c>
      <c r="P15" s="53"/>
      <c r="Q15" s="52">
        <f>IF(AND(N15&lt;&gt;0,M15="объем"),(O15/N15*100)/$Y$2*12,"")</f>
        <v>107.13810474289517</v>
      </c>
      <c r="R15" s="277"/>
      <c r="S15" s="275"/>
      <c r="T15" s="278"/>
      <c r="U15" s="286"/>
      <c r="V15" s="364"/>
      <c r="W15" s="308"/>
      <c r="X15" s="441"/>
      <c r="Z15" s="5"/>
    </row>
    <row r="16" spans="1:28" s="4" customFormat="1" ht="28.5" customHeight="1" thickBot="1" x14ac:dyDescent="0.3">
      <c r="A16" s="436"/>
      <c r="B16" s="44" t="str">
        <f t="shared" si="0"/>
        <v>ГБУЗ АО Ахтубинская РБ</v>
      </c>
      <c r="C16" s="327"/>
      <c r="D16" s="19" t="str">
        <f t="shared" si="0"/>
        <v>Паллиативная медицинская помощь</v>
      </c>
      <c r="E16" s="284" t="s">
        <v>137</v>
      </c>
      <c r="F16" s="44" t="str">
        <f t="shared" si="1"/>
        <v>амбулаторно</v>
      </c>
      <c r="G16" s="285"/>
      <c r="H16" s="44" t="str">
        <f t="shared" si="2"/>
        <v>паллиативная медицинская помощь</v>
      </c>
      <c r="I16" s="284" t="s">
        <v>143</v>
      </c>
      <c r="J16" s="44" t="str">
        <f t="shared" si="3"/>
        <v xml:space="preserve">Не применяется </v>
      </c>
      <c r="K16" s="68" t="s">
        <v>128</v>
      </c>
      <c r="L16" s="67" t="s">
        <v>3</v>
      </c>
      <c r="M16" s="67" t="s">
        <v>5</v>
      </c>
      <c r="N16" s="98">
        <v>99</v>
      </c>
      <c r="O16" s="98">
        <v>99</v>
      </c>
      <c r="P16" s="51">
        <f t="shared" ref="P16:P18" si="6">IF(AND(N16&lt;&gt;0,M16="Кач."),O16/N16*100,"")</f>
        <v>100</v>
      </c>
      <c r="Q16" s="51"/>
      <c r="R16" s="276">
        <f>IFERROR(AVERAGE(P16:P17),"")</f>
        <v>100</v>
      </c>
      <c r="S16" s="274">
        <f>AVERAGE(Q16:Q17)</f>
        <v>100.51282051282053</v>
      </c>
      <c r="T16" s="272">
        <f>IFERROR((R16*0.7+S16*0.3)*2,S16*2)</f>
        <v>200.30769230769232</v>
      </c>
      <c r="U16" s="284" t="str">
        <f>IF(T16&lt;170,"ГЗ по услуге (работе) НЕ выполнено","")&amp;IF(AND(T16&gt;=170,T16&lt;=200),"ГЗ по услуге (работе) выполнено","")&amp;IF(T16&gt;200,"ГЗ по услуге (работе) ПЕРЕвыполнено","")</f>
        <v>ГЗ по услуге (работе) ПЕРЕвыполнено</v>
      </c>
      <c r="V16" s="363"/>
      <c r="W16" s="308"/>
      <c r="X16" s="441"/>
      <c r="Z16" s="5"/>
    </row>
    <row r="17" spans="1:26" s="4" customFormat="1" ht="27" customHeight="1" thickBot="1" x14ac:dyDescent="0.3">
      <c r="A17" s="436"/>
      <c r="B17" s="44" t="str">
        <f t="shared" si="0"/>
        <v>ГБУЗ АО Ахтубинская РБ</v>
      </c>
      <c r="C17" s="327"/>
      <c r="D17" s="19" t="str">
        <f t="shared" si="0"/>
        <v>Паллиативная медицинская помощь</v>
      </c>
      <c r="E17" s="286"/>
      <c r="F17" s="44" t="str">
        <f t="shared" si="1"/>
        <v>амбулаторно</v>
      </c>
      <c r="G17" s="285"/>
      <c r="H17" s="44" t="str">
        <f t="shared" si="2"/>
        <v>паллиативная медицинская помощь</v>
      </c>
      <c r="I17" s="286"/>
      <c r="J17" s="44" t="str">
        <f t="shared" si="3"/>
        <v xml:space="preserve">Не применяется </v>
      </c>
      <c r="K17" s="69" t="s">
        <v>40</v>
      </c>
      <c r="L17" s="65" t="s">
        <v>118</v>
      </c>
      <c r="M17" s="66" t="s">
        <v>42</v>
      </c>
      <c r="N17" s="96">
        <v>650</v>
      </c>
      <c r="O17" s="96">
        <v>490</v>
      </c>
      <c r="P17" s="51"/>
      <c r="Q17" s="52">
        <f>IF(AND(N17&lt;&gt;0,M17="объем"),(O17/N17*100)/$Y$2*12,"")</f>
        <v>100.51282051282053</v>
      </c>
      <c r="R17" s="277"/>
      <c r="S17" s="275"/>
      <c r="T17" s="278"/>
      <c r="U17" s="286"/>
      <c r="V17" s="364"/>
      <c r="W17" s="308"/>
      <c r="X17" s="441"/>
      <c r="Z17" s="5"/>
    </row>
    <row r="18" spans="1:26" s="4" customFormat="1" ht="27.75" customHeight="1" thickBot="1" x14ac:dyDescent="0.3">
      <c r="A18" s="436"/>
      <c r="B18" s="44" t="str">
        <f t="shared" si="0"/>
        <v>ГБУЗ АО Ахтубинская РБ</v>
      </c>
      <c r="C18" s="327"/>
      <c r="D18" s="19" t="str">
        <f t="shared" si="0"/>
        <v>Паллиативная медицинская помощь</v>
      </c>
      <c r="E18" s="284" t="s">
        <v>241</v>
      </c>
      <c r="F18" s="44" t="str">
        <f t="shared" si="1"/>
        <v>амбулаторно на дому выездными патронажными бригадами</v>
      </c>
      <c r="G18" s="285"/>
      <c r="H18" s="44" t="str">
        <f t="shared" si="2"/>
        <v>паллиативная медицинская помощь</v>
      </c>
      <c r="I18" s="284" t="s">
        <v>143</v>
      </c>
      <c r="J18" s="44" t="str">
        <f t="shared" si="3"/>
        <v xml:space="preserve">Не применяется </v>
      </c>
      <c r="K18" s="68" t="s">
        <v>128</v>
      </c>
      <c r="L18" s="67" t="s">
        <v>3</v>
      </c>
      <c r="M18" s="67" t="s">
        <v>5</v>
      </c>
      <c r="N18" s="98">
        <v>99</v>
      </c>
      <c r="O18" s="98">
        <v>99</v>
      </c>
      <c r="P18" s="145">
        <f t="shared" si="6"/>
        <v>100</v>
      </c>
      <c r="Q18" s="146"/>
      <c r="R18" s="276">
        <f>IFERROR(AVERAGE(P18:P20),"")</f>
        <v>100</v>
      </c>
      <c r="S18" s="337">
        <f>AVERAGE(Q18:Q20)</f>
        <v>88.075902335456476</v>
      </c>
      <c r="T18" s="272">
        <f>IFERROR((R18*0.7+S18*0.3)*2,S18*2)</f>
        <v>192.84554140127389</v>
      </c>
      <c r="U18" s="284" t="str">
        <f>IF(T18&lt;170,"ГЗ по услуге (работе) НЕ выполнено","")&amp;IF(AND(T18&gt;=170,T18&lt;=200),"ГЗ по услуге (работе) выполнено","")&amp;IF(T18&gt;200,"ГЗ по услуге (работе) ПЕРЕвыполнено","")</f>
        <v>ГЗ по услуге (работе) выполнено</v>
      </c>
      <c r="V18" s="363"/>
      <c r="W18" s="308"/>
      <c r="X18" s="441"/>
      <c r="Z18" s="5"/>
    </row>
    <row r="19" spans="1:26" s="4" customFormat="1" ht="28.5" customHeight="1" thickBot="1" x14ac:dyDescent="0.3">
      <c r="A19" s="436"/>
      <c r="B19" s="44" t="str">
        <f t="shared" si="0"/>
        <v>ГБУЗ АО Ахтубинская РБ</v>
      </c>
      <c r="C19" s="327"/>
      <c r="D19" s="19" t="str">
        <f t="shared" si="0"/>
        <v>Паллиативная медицинская помощь</v>
      </c>
      <c r="E19" s="285"/>
      <c r="F19" s="44" t="str">
        <f t="shared" si="1"/>
        <v>амбулаторно на дому выездными патронажными бригадами</v>
      </c>
      <c r="G19" s="285"/>
      <c r="H19" s="44" t="str">
        <f t="shared" si="2"/>
        <v>паллиативная медицинская помощь</v>
      </c>
      <c r="I19" s="285"/>
      <c r="J19" s="44" t="str">
        <f t="shared" ref="J19:J24" si="7">IF(I19="",J18,I19)</f>
        <v xml:space="preserve">Не применяется </v>
      </c>
      <c r="K19" s="69" t="s">
        <v>290</v>
      </c>
      <c r="L19" s="65" t="s">
        <v>118</v>
      </c>
      <c r="M19" s="66" t="s">
        <v>42</v>
      </c>
      <c r="N19" s="96">
        <v>785</v>
      </c>
      <c r="O19" s="96">
        <v>571</v>
      </c>
      <c r="P19" s="145"/>
      <c r="Q19" s="167">
        <f t="shared" ref="Q19:Q20" si="8">IF(AND(N19&lt;&gt;0,M19="объем"),(O19/N19*100)/$Y$2*12,"")</f>
        <v>96.985138004246281</v>
      </c>
      <c r="R19" s="280"/>
      <c r="S19" s="340"/>
      <c r="T19" s="273"/>
      <c r="U19" s="285"/>
      <c r="V19" s="426"/>
      <c r="W19" s="308"/>
      <c r="X19" s="441"/>
      <c r="Z19" s="5"/>
    </row>
    <row r="20" spans="1:26" s="4" customFormat="1" ht="33" customHeight="1" thickBot="1" x14ac:dyDescent="0.3">
      <c r="A20" s="436"/>
      <c r="B20" s="44" t="str">
        <f t="shared" si="0"/>
        <v>ГБУЗ АО Ахтубинская РБ</v>
      </c>
      <c r="C20" s="319"/>
      <c r="D20" s="19" t="str">
        <f t="shared" si="0"/>
        <v>Паллиативная медицинская помощь</v>
      </c>
      <c r="E20" s="286"/>
      <c r="F20" s="44" t="str">
        <f t="shared" si="1"/>
        <v>амбулаторно на дому выездными патронажными бригадами</v>
      </c>
      <c r="G20" s="286"/>
      <c r="H20" s="19" t="str">
        <f t="shared" si="2"/>
        <v>паллиативная медицинская помощь</v>
      </c>
      <c r="I20" s="286"/>
      <c r="J20" s="44" t="str">
        <f t="shared" si="7"/>
        <v xml:space="preserve">Не применяется </v>
      </c>
      <c r="K20" s="69" t="s">
        <v>291</v>
      </c>
      <c r="L20" s="65" t="s">
        <v>118</v>
      </c>
      <c r="M20" s="66" t="s">
        <v>42</v>
      </c>
      <c r="N20" s="96">
        <v>32</v>
      </c>
      <c r="O20" s="96">
        <v>19</v>
      </c>
      <c r="P20" s="171"/>
      <c r="Q20" s="270">
        <f t="shared" si="8"/>
        <v>79.166666666666671</v>
      </c>
      <c r="R20" s="277"/>
      <c r="S20" s="338"/>
      <c r="T20" s="278"/>
      <c r="U20" s="286"/>
      <c r="V20" s="364"/>
      <c r="W20" s="308"/>
      <c r="X20" s="441"/>
      <c r="Z20" s="5"/>
    </row>
    <row r="21" spans="1:26" s="4" customFormat="1" ht="27" customHeight="1" thickBot="1" x14ac:dyDescent="0.3">
      <c r="A21" s="436"/>
      <c r="B21" s="44" t="str">
        <f>IF(A21="",B20,A21)</f>
        <v>ГБУЗ АО Ахтубинская РБ</v>
      </c>
      <c r="C21" s="318" t="s">
        <v>124</v>
      </c>
      <c r="D21" s="19" t="str">
        <f t="shared" si="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1" s="284" t="s">
        <v>138</v>
      </c>
      <c r="F21" s="44" t="str">
        <f t="shared" si="1"/>
        <v>стационар</v>
      </c>
      <c r="G21" s="295" t="s">
        <v>51</v>
      </c>
      <c r="H21" s="44" t="str">
        <f t="shared" si="2"/>
        <v>терапия</v>
      </c>
      <c r="I21" s="295" t="s">
        <v>143</v>
      </c>
      <c r="J21" s="44" t="str">
        <f t="shared" si="7"/>
        <v xml:space="preserve">Не применяется </v>
      </c>
      <c r="K21" s="67" t="s">
        <v>128</v>
      </c>
      <c r="L21" s="67" t="s">
        <v>3</v>
      </c>
      <c r="M21" s="67" t="s">
        <v>5</v>
      </c>
      <c r="N21" s="98">
        <v>99</v>
      </c>
      <c r="O21" s="98">
        <v>99</v>
      </c>
      <c r="P21" s="51">
        <f t="shared" si="5"/>
        <v>100</v>
      </c>
      <c r="Q21" s="51"/>
      <c r="R21" s="276">
        <f>IFERROR(AVERAGE(P21:P24),"")</f>
        <v>100</v>
      </c>
      <c r="S21" s="274">
        <f>AVERAGE(Q21:Q24)</f>
        <v>50.040950040950037</v>
      </c>
      <c r="T21" s="272">
        <f>IFERROR((R21*0.7+S21*0.3)*2,S21*2)</f>
        <v>170.02457002457001</v>
      </c>
      <c r="U21" s="284" t="str">
        <f>IF(T21&lt;170,"ГЗ по услуге (работе) НЕ выполнено","")&amp;IF(AND(T21&gt;=170,T21&lt;=200),"ГЗ по услуге (работе) выполнено","")&amp;IF(T21&gt;200,"ГЗ по услуге (работе) ПЕРЕвыполнено","")</f>
        <v>ГЗ по услуге (работе) выполнено</v>
      </c>
      <c r="V21" s="287"/>
      <c r="W21" s="308"/>
      <c r="X21" s="441"/>
      <c r="Z21" s="5"/>
    </row>
    <row r="22" spans="1:26" s="4" customFormat="1" ht="31.5" customHeight="1" thickBot="1" x14ac:dyDescent="0.3">
      <c r="A22" s="436"/>
      <c r="B22" s="44" t="str">
        <f t="shared" si="0"/>
        <v>ГБУЗ АО Ахтубинская РБ</v>
      </c>
      <c r="C22" s="327"/>
      <c r="D22" s="19" t="str">
        <f t="shared" si="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2" s="286"/>
      <c r="F22" s="44" t="str">
        <f t="shared" si="1"/>
        <v>стационар</v>
      </c>
      <c r="G22" s="295"/>
      <c r="H22" s="44" t="str">
        <f t="shared" si="2"/>
        <v>терапия</v>
      </c>
      <c r="I22" s="295"/>
      <c r="J22" s="44" t="str">
        <f t="shared" si="7"/>
        <v xml:space="preserve">Не применяется </v>
      </c>
      <c r="K22" s="69" t="s">
        <v>168</v>
      </c>
      <c r="L22" s="70" t="s">
        <v>145</v>
      </c>
      <c r="M22" s="66" t="s">
        <v>42</v>
      </c>
      <c r="N22" s="96">
        <v>66</v>
      </c>
      <c r="O22" s="96">
        <v>21</v>
      </c>
      <c r="P22" s="51"/>
      <c r="Q22" s="266">
        <f>IF(AND(N22&lt;&gt;0,M22="объем"),(O22/N22*100)/$Y$2*12,"")</f>
        <v>42.424242424242422</v>
      </c>
      <c r="R22" s="280"/>
      <c r="S22" s="281"/>
      <c r="T22" s="273"/>
      <c r="U22" s="285"/>
      <c r="V22" s="288"/>
      <c r="W22" s="308"/>
      <c r="X22" s="441"/>
      <c r="Z22" s="5"/>
    </row>
    <row r="23" spans="1:26" s="4" customFormat="1" ht="28.5" customHeight="1" thickBot="1" x14ac:dyDescent="0.3">
      <c r="A23" s="436"/>
      <c r="B23" s="44" t="str">
        <f t="shared" si="0"/>
        <v>ГБУЗ АО Ахтубинская РБ</v>
      </c>
      <c r="C23" s="327"/>
      <c r="D23" s="19" t="str">
        <f t="shared" si="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3" s="284" t="s">
        <v>138</v>
      </c>
      <c r="F23" s="44" t="str">
        <f t="shared" si="1"/>
        <v>стационар</v>
      </c>
      <c r="G23" s="295" t="s">
        <v>148</v>
      </c>
      <c r="H23" s="44" t="str">
        <f t="shared" si="2"/>
        <v>хирургия</v>
      </c>
      <c r="I23" s="295" t="s">
        <v>143</v>
      </c>
      <c r="J23" s="44" t="str">
        <f t="shared" si="7"/>
        <v xml:space="preserve">Не применяется </v>
      </c>
      <c r="K23" s="67" t="s">
        <v>128</v>
      </c>
      <c r="L23" s="67" t="s">
        <v>3</v>
      </c>
      <c r="M23" s="67" t="s">
        <v>5</v>
      </c>
      <c r="N23" s="98">
        <v>99</v>
      </c>
      <c r="O23" s="98">
        <v>99</v>
      </c>
      <c r="P23" s="51">
        <f t="shared" ref="P23:P25" si="9">IF(AND(N23&lt;&gt;0,M23="Кач."),O23/N23*100,"")</f>
        <v>100</v>
      </c>
      <c r="Q23" s="51"/>
      <c r="R23" s="280"/>
      <c r="S23" s="281"/>
      <c r="T23" s="273"/>
      <c r="U23" s="285"/>
      <c r="V23" s="288"/>
      <c r="W23" s="308"/>
      <c r="X23" s="441"/>
      <c r="Z23" s="5"/>
    </row>
    <row r="24" spans="1:26" s="4" customFormat="1" ht="28.5" customHeight="1" thickBot="1" x14ac:dyDescent="0.3">
      <c r="A24" s="436"/>
      <c r="B24" s="44" t="str">
        <f t="shared" si="0"/>
        <v>ГБУЗ АО Ахтубинская РБ</v>
      </c>
      <c r="C24" s="319"/>
      <c r="D24" s="19" t="str">
        <f t="shared" si="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4" s="286"/>
      <c r="F24" s="44" t="str">
        <f t="shared" si="1"/>
        <v>стационар</v>
      </c>
      <c r="G24" s="295"/>
      <c r="H24" s="44" t="str">
        <f t="shared" si="2"/>
        <v>хирургия</v>
      </c>
      <c r="I24" s="295"/>
      <c r="J24" s="44" t="str">
        <f t="shared" si="7"/>
        <v xml:space="preserve">Не применяется </v>
      </c>
      <c r="K24" s="69" t="s">
        <v>168</v>
      </c>
      <c r="L24" s="70" t="s">
        <v>145</v>
      </c>
      <c r="M24" s="66" t="s">
        <v>42</v>
      </c>
      <c r="N24" s="96">
        <v>74</v>
      </c>
      <c r="O24" s="96">
        <v>32</v>
      </c>
      <c r="P24" s="171"/>
      <c r="Q24" s="266">
        <f t="shared" ref="Q24:Q26" si="10">IF(AND(N24&lt;&gt;0,M24="объем"),(O24/N24*100)/$Y$2*12,"")</f>
        <v>57.657657657657658</v>
      </c>
      <c r="R24" s="277"/>
      <c r="S24" s="275"/>
      <c r="T24" s="278"/>
      <c r="U24" s="286"/>
      <c r="V24" s="289"/>
      <c r="W24" s="308"/>
      <c r="X24" s="441"/>
      <c r="Z24" s="5"/>
    </row>
    <row r="25" spans="1:26" s="4" customFormat="1" ht="45" customHeight="1" thickBot="1" x14ac:dyDescent="0.3">
      <c r="A25" s="436"/>
      <c r="B25" s="44" t="str">
        <f t="shared" si="0"/>
        <v>ГБУЗ АО Ахтубинская РБ</v>
      </c>
      <c r="C25" s="318" t="s">
        <v>292</v>
      </c>
      <c r="D25" s="19" t="str">
        <f t="shared" si="0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25" s="284" t="s">
        <v>293</v>
      </c>
      <c r="F25" s="44" t="str">
        <f t="shared" si="1"/>
        <v>Амбулаторно</v>
      </c>
      <c r="G25" s="284" t="s">
        <v>47</v>
      </c>
      <c r="H25" s="44" t="str">
        <f t="shared" si="2"/>
        <v>Не предусмотрено</v>
      </c>
      <c r="I25" s="284" t="s">
        <v>47</v>
      </c>
      <c r="J25" s="44" t="str">
        <f t="shared" ref="J25:J26" si="11">IF(I25="",J24,I25)</f>
        <v>Не предусмотрено</v>
      </c>
      <c r="K25" s="68" t="s">
        <v>294</v>
      </c>
      <c r="L25" s="70" t="s">
        <v>3</v>
      </c>
      <c r="M25" s="67" t="s">
        <v>5</v>
      </c>
      <c r="N25" s="98">
        <v>99</v>
      </c>
      <c r="O25" s="98">
        <v>99</v>
      </c>
      <c r="P25" s="171">
        <f t="shared" si="9"/>
        <v>100</v>
      </c>
      <c r="Q25" s="172"/>
      <c r="R25" s="276">
        <f>IFERROR(AVERAGE(P25:P26),"")</f>
        <v>100</v>
      </c>
      <c r="S25" s="274">
        <f>AVERAGE(Q25:Q26)</f>
        <v>47.491039426523294</v>
      </c>
      <c r="T25" s="272">
        <f>IFERROR((R25*0.7+S25*0.3)*2,S25*2)</f>
        <v>168.49462365591398</v>
      </c>
      <c r="U25" s="284" t="str">
        <f>IF(T25&lt;170,"ГЗ по услуге (работе) НЕ выполнено","")&amp;IF(AND(T25&gt;=170,T25&lt;=200),"ГЗ по услуге (работе) выполнено","")&amp;IF(T25&gt;200,"ГЗ по услуге (работе) ПЕРЕвыполнено","")</f>
        <v>ГЗ по услуге (работе) НЕ выполнено</v>
      </c>
      <c r="V25" s="287"/>
      <c r="W25" s="308"/>
      <c r="X25" s="441"/>
      <c r="Z25" s="5"/>
    </row>
    <row r="26" spans="1:26" s="4" customFormat="1" ht="46.5" customHeight="1" thickBot="1" x14ac:dyDescent="0.3">
      <c r="A26" s="436"/>
      <c r="B26" s="44" t="str">
        <f t="shared" si="0"/>
        <v>ГБУЗ АО Ахтубинская РБ</v>
      </c>
      <c r="C26" s="319"/>
      <c r="D26" s="19" t="str">
        <f t="shared" si="0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26" s="286"/>
      <c r="F26" s="44" t="str">
        <f t="shared" si="1"/>
        <v>Амбулаторно</v>
      </c>
      <c r="G26" s="286"/>
      <c r="H26" s="44" t="str">
        <f t="shared" si="2"/>
        <v>Не предусмотрено</v>
      </c>
      <c r="I26" s="286"/>
      <c r="J26" s="44" t="str">
        <f t="shared" si="11"/>
        <v>Не предусмотрено</v>
      </c>
      <c r="K26" s="69" t="s">
        <v>40</v>
      </c>
      <c r="L26" s="70" t="s">
        <v>145</v>
      </c>
      <c r="M26" s="66" t="s">
        <v>42</v>
      </c>
      <c r="N26" s="96">
        <v>1488</v>
      </c>
      <c r="O26" s="96">
        <v>530</v>
      </c>
      <c r="P26" s="171"/>
      <c r="Q26" s="266">
        <f t="shared" si="10"/>
        <v>47.491039426523294</v>
      </c>
      <c r="R26" s="277"/>
      <c r="S26" s="275"/>
      <c r="T26" s="278"/>
      <c r="U26" s="286"/>
      <c r="V26" s="289"/>
      <c r="W26" s="308"/>
      <c r="X26" s="441"/>
      <c r="Z26" s="5"/>
    </row>
    <row r="27" spans="1:26" s="4" customFormat="1" ht="28.5" customHeight="1" thickBot="1" x14ac:dyDescent="0.3">
      <c r="A27" s="436"/>
      <c r="B27" s="44" t="str">
        <f>IF(A27="",B26,A27)</f>
        <v>ГБУЗ АО Ахтубинская РБ</v>
      </c>
      <c r="C27" s="297" t="s">
        <v>188</v>
      </c>
      <c r="D27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27" s="287" t="s">
        <v>47</v>
      </c>
      <c r="F27" s="44" t="str">
        <f t="shared" si="1"/>
        <v>Не предусмотрено</v>
      </c>
      <c r="G27" s="300" t="s">
        <v>47</v>
      </c>
      <c r="H27" s="44" t="str">
        <f t="shared" si="2"/>
        <v>Не предусмотрено</v>
      </c>
      <c r="I27" s="300" t="s">
        <v>47</v>
      </c>
      <c r="J27" s="44" t="str">
        <f>IF(I27="",J26,I27)</f>
        <v>Не предусмотрено</v>
      </c>
      <c r="K27" s="68" t="s">
        <v>57</v>
      </c>
      <c r="L27" s="67" t="s">
        <v>57</v>
      </c>
      <c r="M27" s="68"/>
      <c r="N27" s="98"/>
      <c r="O27" s="98"/>
      <c r="P27" s="51"/>
      <c r="Q27" s="51"/>
      <c r="R27" s="276" t="str">
        <f>IFERROR(AVERAGE(P27:P28),"")</f>
        <v/>
      </c>
      <c r="S27" s="274">
        <f>AVERAGE(Q27:Q28)</f>
        <v>102</v>
      </c>
      <c r="T27" s="272">
        <f t="shared" ref="T27" si="12">IFERROR((R27*0.7+S27*0.3)*2,S27*2)</f>
        <v>204</v>
      </c>
      <c r="U27" s="284" t="str">
        <f>IF(T27&lt;170,"ГЗ по услуге (работе) НЕ выполнено","")&amp;IF(AND(T27&gt;=170,T27&lt;=200),"ГЗ по услуге (работе) выполнено","")&amp;IF(T27&gt;200,"ГЗ по услуге (работе) ПЕРЕвыполнено","")</f>
        <v>ГЗ по услуге (работе) ПЕРЕвыполнено</v>
      </c>
      <c r="V27" s="295"/>
      <c r="W27" s="308"/>
      <c r="X27" s="441"/>
      <c r="Z27" s="5"/>
    </row>
    <row r="28" spans="1:26" s="4" customFormat="1" ht="43.5" customHeight="1" thickBot="1" x14ac:dyDescent="0.3">
      <c r="A28" s="436"/>
      <c r="B28" s="44" t="str">
        <f t="shared" si="0"/>
        <v>ГБУЗ АО Ахтубинская РБ</v>
      </c>
      <c r="C28" s="299"/>
      <c r="D28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28" s="289"/>
      <c r="F28" s="44" t="str">
        <f t="shared" si="1"/>
        <v>Не предусмотрено</v>
      </c>
      <c r="G28" s="300"/>
      <c r="H28" s="44" t="str">
        <f t="shared" si="2"/>
        <v>Не предусмотрено</v>
      </c>
      <c r="I28" s="300"/>
      <c r="J28" s="44" t="str">
        <f t="shared" ref="J28:J45" si="13">IF(I28="",J27,I28)</f>
        <v>Не предусмотрено</v>
      </c>
      <c r="K28" s="69" t="s">
        <v>189</v>
      </c>
      <c r="L28" s="70" t="s">
        <v>58</v>
      </c>
      <c r="M28" s="66" t="s">
        <v>42</v>
      </c>
      <c r="N28" s="96">
        <v>200</v>
      </c>
      <c r="O28" s="96">
        <v>153</v>
      </c>
      <c r="P28" s="51"/>
      <c r="Q28" s="52">
        <f>IF(AND(N28&lt;&gt;0,M28="объем"),(O28/N28*100)/$Y$2*12,"")</f>
        <v>102</v>
      </c>
      <c r="R28" s="277"/>
      <c r="S28" s="275"/>
      <c r="T28" s="278"/>
      <c r="U28" s="286"/>
      <c r="V28" s="295"/>
      <c r="W28" s="308"/>
      <c r="X28" s="441"/>
      <c r="Z28" s="5"/>
    </row>
    <row r="29" spans="1:26" s="4" customFormat="1" ht="28.5" customHeight="1" thickBot="1" x14ac:dyDescent="0.3">
      <c r="A29" s="436"/>
      <c r="B29" s="44" t="str">
        <f t="shared" si="0"/>
        <v>ГБУЗ АО Ахтубинская РБ</v>
      </c>
      <c r="C29" s="318" t="s">
        <v>46</v>
      </c>
      <c r="D29" s="19" t="str">
        <f t="shared" si="0"/>
        <v>Заготовка, хранение, транспортировка и обеспечение безопасности донорской крови и ее компонентов</v>
      </c>
      <c r="E29" s="284" t="s">
        <v>47</v>
      </c>
      <c r="F29" s="44" t="str">
        <f t="shared" si="1"/>
        <v>Не предусмотрено</v>
      </c>
      <c r="G29" s="295" t="s">
        <v>47</v>
      </c>
      <c r="H29" s="44" t="str">
        <f t="shared" si="2"/>
        <v>Не предусмотрено</v>
      </c>
      <c r="I29" s="295" t="s">
        <v>143</v>
      </c>
      <c r="J29" s="44" t="str">
        <f t="shared" si="13"/>
        <v xml:space="preserve">Не применяется </v>
      </c>
      <c r="K29" s="67" t="s">
        <v>48</v>
      </c>
      <c r="L29" s="67" t="s">
        <v>3</v>
      </c>
      <c r="M29" s="67" t="s">
        <v>5</v>
      </c>
      <c r="N29" s="98">
        <v>100</v>
      </c>
      <c r="O29" s="98">
        <v>100</v>
      </c>
      <c r="P29" s="51">
        <f t="shared" si="5"/>
        <v>100</v>
      </c>
      <c r="Q29" s="51"/>
      <c r="R29" s="283">
        <f>IFERROR(AVERAGE(P29:P30),"")</f>
        <v>100</v>
      </c>
      <c r="S29" s="282">
        <f>AVERAGE(Q29:Q30)</f>
        <v>113.57777777777778</v>
      </c>
      <c r="T29" s="272">
        <f t="shared" ref="T29" si="14">IFERROR((R29*0.7+S29*0.3)*2,S29*2)</f>
        <v>208.14666666666665</v>
      </c>
      <c r="U29" s="295" t="str">
        <f>IF(T29&lt;170,"ГЗ по услуге (работе) НЕ выполнено","")&amp;IF(AND(T29&gt;=170,T29&lt;=200),"ГЗ по услуге (работе) выполнено","")&amp;IF(T29&gt;200,"ГЗ по услуге (работе) ПЕРЕвыполнено","")</f>
        <v>ГЗ по услуге (работе) ПЕРЕвыполнено</v>
      </c>
      <c r="V29" s="295"/>
      <c r="W29" s="308"/>
      <c r="X29" s="441"/>
      <c r="Z29" s="5"/>
    </row>
    <row r="30" spans="1:26" s="4" customFormat="1" ht="48" customHeight="1" thickBot="1" x14ac:dyDescent="0.3">
      <c r="A30" s="436"/>
      <c r="B30" s="44" t="str">
        <f t="shared" si="0"/>
        <v>ГБУЗ АО Ахтубинская РБ</v>
      </c>
      <c r="C30" s="319"/>
      <c r="D30" s="19" t="str">
        <f t="shared" si="0"/>
        <v>Заготовка, хранение, транспортировка и обеспечение безопасности донорской крови и ее компонентов</v>
      </c>
      <c r="E30" s="286"/>
      <c r="F30" s="44" t="str">
        <f t="shared" si="1"/>
        <v>Не предусмотрено</v>
      </c>
      <c r="G30" s="295"/>
      <c r="H30" s="44" t="str">
        <f t="shared" si="2"/>
        <v>Не предусмотрено</v>
      </c>
      <c r="I30" s="295"/>
      <c r="J30" s="44" t="str">
        <f t="shared" si="13"/>
        <v xml:space="preserve">Не применяется </v>
      </c>
      <c r="K30" s="64" t="s">
        <v>49</v>
      </c>
      <c r="L30" s="65" t="s">
        <v>118</v>
      </c>
      <c r="M30" s="66" t="s">
        <v>42</v>
      </c>
      <c r="N30" s="96">
        <v>300</v>
      </c>
      <c r="O30" s="96">
        <v>255.55</v>
      </c>
      <c r="P30" s="53"/>
      <c r="Q30" s="52">
        <f>IF(AND(N30&lt;&gt;0,M30="объем"),(O30/N30*100)/$Y$2*12,"")</f>
        <v>113.57777777777778</v>
      </c>
      <c r="R30" s="283"/>
      <c r="S30" s="282"/>
      <c r="T30" s="278"/>
      <c r="U30" s="295"/>
      <c r="V30" s="295"/>
      <c r="W30" s="308"/>
      <c r="X30" s="441"/>
      <c r="Z30" s="5"/>
    </row>
    <row r="31" spans="1:26" s="4" customFormat="1" ht="28.5" customHeight="1" thickBot="1" x14ac:dyDescent="0.3">
      <c r="A31" s="436"/>
      <c r="B31" s="44" t="str">
        <f t="shared" si="0"/>
        <v>ГБУЗ АО Ахтубинская РБ</v>
      </c>
      <c r="C31" s="318" t="s">
        <v>338</v>
      </c>
      <c r="D31" s="19" t="str">
        <f t="shared" si="0"/>
        <v>Содержание (эксплуатация) имущества, находящего в собственности Астраханской области</v>
      </c>
      <c r="E31" s="284" t="s">
        <v>275</v>
      </c>
      <c r="F31" s="44" t="str">
        <f t="shared" si="1"/>
        <v>заключение договоров</v>
      </c>
      <c r="G31" s="295" t="s">
        <v>277</v>
      </c>
      <c r="H31" s="44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31" s="295" t="s">
        <v>276</v>
      </c>
      <c r="J31" s="44" t="str">
        <f t="shared" si="1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31" s="71" t="s">
        <v>227</v>
      </c>
      <c r="L31" s="65" t="s">
        <v>3</v>
      </c>
      <c r="M31" s="67" t="s">
        <v>5</v>
      </c>
      <c r="N31" s="98">
        <v>100</v>
      </c>
      <c r="O31" s="98">
        <v>100</v>
      </c>
      <c r="P31" s="51">
        <f t="shared" si="5"/>
        <v>100</v>
      </c>
      <c r="Q31" s="52"/>
      <c r="R31" s="283">
        <f>IFERROR(AVERAGE(P31:P32),"")</f>
        <v>100</v>
      </c>
      <c r="S31" s="282">
        <f>AVERAGE(Q31:Q32)</f>
        <v>100</v>
      </c>
      <c r="T31" s="279">
        <f>IFERROR((R31*0.7+S31*0.3)*2,S31*2)</f>
        <v>200</v>
      </c>
      <c r="U31" s="295" t="str">
        <f>IF(T31&lt;170,"ГЗ по услуге (работе) НЕ выполнено","")&amp;IF(AND(T31&gt;=170,T31&lt;=200),"ГЗ по услуге (работе) выполнено","")&amp;IF(T31&gt;200,"ГЗ по услуге (работе) ПЕРЕвыполнено","")</f>
        <v>ГЗ по услуге (работе) выполнено</v>
      </c>
      <c r="V31" s="295"/>
      <c r="W31" s="308"/>
      <c r="X31" s="441"/>
      <c r="Z31" s="5"/>
    </row>
    <row r="32" spans="1:26" s="4" customFormat="1" ht="32.25" customHeight="1" thickBot="1" x14ac:dyDescent="0.3">
      <c r="A32" s="437"/>
      <c r="B32" s="44" t="str">
        <f t="shared" si="0"/>
        <v>ГБУЗ АО Ахтубинская РБ</v>
      </c>
      <c r="C32" s="320"/>
      <c r="D32" s="19" t="str">
        <f t="shared" si="0"/>
        <v>Содержание (эксплуатация) имущества, находящего в собственности Астраханской области</v>
      </c>
      <c r="E32" s="399"/>
      <c r="F32" s="44" t="str">
        <f t="shared" si="1"/>
        <v>заключение договоров</v>
      </c>
      <c r="G32" s="341"/>
      <c r="H32" s="44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32" s="341"/>
      <c r="J32" s="44" t="str">
        <f t="shared" si="1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32" s="72" t="s">
        <v>232</v>
      </c>
      <c r="L32" s="73" t="s">
        <v>228</v>
      </c>
      <c r="M32" s="74" t="s">
        <v>42</v>
      </c>
      <c r="N32" s="99">
        <v>23.09</v>
      </c>
      <c r="O32" s="99">
        <v>23.09</v>
      </c>
      <c r="P32" s="54"/>
      <c r="Q32" s="55">
        <f>IF(AND(N32&lt;&gt;0,M32="объем"),(O32/N32*100),"")</f>
        <v>100</v>
      </c>
      <c r="R32" s="344"/>
      <c r="S32" s="343"/>
      <c r="T32" s="347"/>
      <c r="U32" s="341"/>
      <c r="V32" s="341"/>
      <c r="W32" s="439"/>
      <c r="X32" s="442"/>
      <c r="Z32" s="5"/>
    </row>
    <row r="33" spans="1:26" s="4" customFormat="1" ht="47.25" customHeight="1" thickBot="1" x14ac:dyDescent="0.3">
      <c r="A33" s="444" t="s">
        <v>22</v>
      </c>
      <c r="B33" s="44" t="str">
        <f t="shared" si="0"/>
        <v>ГБУЗ АО Володарская РБ</v>
      </c>
      <c r="C33" s="299" t="s">
        <v>119</v>
      </c>
      <c r="D33" s="19" t="str">
        <f t="shared" si="0"/>
        <v>ПМСП, не включенная в базовую программу ОМС</v>
      </c>
      <c r="E33" s="289" t="s">
        <v>137</v>
      </c>
      <c r="F33" s="44" t="str">
        <f t="shared" si="1"/>
        <v>амбулаторно</v>
      </c>
      <c r="G33" s="286" t="s">
        <v>132</v>
      </c>
      <c r="H33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3" s="289" t="s">
        <v>162</v>
      </c>
      <c r="J33" s="44" t="str">
        <f t="shared" si="13"/>
        <v>по профилю дерматовенерология (в части венерологии)</v>
      </c>
      <c r="K33" s="75" t="s">
        <v>128</v>
      </c>
      <c r="L33" s="75" t="s">
        <v>3</v>
      </c>
      <c r="M33" s="75" t="s">
        <v>5</v>
      </c>
      <c r="N33" s="100">
        <v>99</v>
      </c>
      <c r="O33" s="100">
        <v>99</v>
      </c>
      <c r="P33" s="56">
        <f t="shared" ref="P33:P104" si="15">IF(AND(N33&lt;&gt;0,M33="Кач."),O33/N33*100,"")</f>
        <v>100</v>
      </c>
      <c r="Q33" s="56"/>
      <c r="R33" s="365">
        <f>IFERROR(AVERAGE(P33:P35),"")</f>
        <v>100</v>
      </c>
      <c r="S33" s="395">
        <f>AVERAGE(Q33:Q35)</f>
        <v>100.40799264275563</v>
      </c>
      <c r="T33" s="342">
        <f>IFERROR((R33*0.7+S33*0.3)*2,S33*2)</f>
        <v>200.24479558565338</v>
      </c>
      <c r="U33" s="339" t="str">
        <f>IF(T33&lt;170,"ГЗ по услуге (работе) НЕ выполнено","")&amp;IF(AND(T33&gt;=170,T33&lt;=200),"ГЗ по услуге (работе) выполнено","")&amp;IF(T33&gt;200,"ГЗ по услуге (работе) ПЕРЕвыполнено","")</f>
        <v>ГЗ по услуге (работе) ПЕРЕвыполнено</v>
      </c>
      <c r="V33" s="339"/>
      <c r="W33" s="438">
        <f>AVERAGE(T33:T62)</f>
        <v>199.87248776200249</v>
      </c>
      <c r="X33" s="443" t="str">
        <f>IF(W33&lt;170,"ГЗ по учреждению не выполнено","")&amp;IF(AND(W33&gt;=170,W33&lt;=200),"ГЗ по учреждению выполнено","")&amp;IF(W33&gt;200,"ГЗ по учреждению перевыполнено","")</f>
        <v>ГЗ по учреждению выполнено</v>
      </c>
      <c r="Z33" s="5"/>
    </row>
    <row r="34" spans="1:26" s="4" customFormat="1" ht="39" customHeight="1" thickBot="1" x14ac:dyDescent="0.3">
      <c r="A34" s="331"/>
      <c r="B34" s="44" t="str">
        <f t="shared" si="0"/>
        <v>ГБУЗ АО Володарская РБ</v>
      </c>
      <c r="C34" s="296"/>
      <c r="D34" s="19" t="str">
        <f t="shared" si="0"/>
        <v>ПМСП, не включенная в базовую программу ОМС</v>
      </c>
      <c r="E34" s="300"/>
      <c r="F34" s="44" t="str">
        <f t="shared" si="1"/>
        <v>амбулаторно</v>
      </c>
      <c r="G34" s="295"/>
      <c r="H34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4" s="300"/>
      <c r="J34" s="44" t="str">
        <f t="shared" si="13"/>
        <v>по профилю дерматовенерология (в части венерологии)</v>
      </c>
      <c r="K34" s="64" t="s">
        <v>40</v>
      </c>
      <c r="L34" s="65" t="s">
        <v>118</v>
      </c>
      <c r="M34" s="66" t="s">
        <v>42</v>
      </c>
      <c r="N34" s="96">
        <v>886</v>
      </c>
      <c r="O34" s="95">
        <v>665</v>
      </c>
      <c r="P34" s="53"/>
      <c r="Q34" s="52">
        <f t="shared" ref="Q34:Q47" si="16">IF(AND(N34&lt;&gt;0,M34="объем"),(O34/N34*100)/$Y$2*12,"")</f>
        <v>100.07524454477053</v>
      </c>
      <c r="R34" s="366"/>
      <c r="S34" s="396"/>
      <c r="T34" s="273"/>
      <c r="U34" s="288"/>
      <c r="V34" s="288"/>
      <c r="W34" s="308"/>
      <c r="X34" s="304"/>
      <c r="Z34" s="5"/>
    </row>
    <row r="35" spans="1:26" s="4" customFormat="1" ht="28.5" customHeight="1" thickBot="1" x14ac:dyDescent="0.3">
      <c r="A35" s="331"/>
      <c r="B35" s="44" t="str">
        <f t="shared" si="0"/>
        <v>ГБУЗ АО Володарская РБ</v>
      </c>
      <c r="C35" s="296"/>
      <c r="D35" s="19" t="str">
        <f t="shared" si="0"/>
        <v>ПМСП, не включенная в базовую программу ОМС</v>
      </c>
      <c r="E35" s="300"/>
      <c r="F35" s="44" t="str">
        <f t="shared" si="1"/>
        <v>амбулаторно</v>
      </c>
      <c r="G35" s="295"/>
      <c r="H35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5" s="300"/>
      <c r="J35" s="44" t="str">
        <f t="shared" si="13"/>
        <v>по профилю дерматовенерология (в части венерологии)</v>
      </c>
      <c r="K35" s="64" t="s">
        <v>133</v>
      </c>
      <c r="L35" s="65" t="s">
        <v>118</v>
      </c>
      <c r="M35" s="66" t="s">
        <v>42</v>
      </c>
      <c r="N35" s="96">
        <v>90</v>
      </c>
      <c r="O35" s="95">
        <v>68</v>
      </c>
      <c r="P35" s="53"/>
      <c r="Q35" s="52">
        <f t="shared" si="16"/>
        <v>100.74074074074073</v>
      </c>
      <c r="R35" s="367"/>
      <c r="S35" s="397"/>
      <c r="T35" s="278"/>
      <c r="U35" s="289"/>
      <c r="V35" s="289"/>
      <c r="W35" s="308"/>
      <c r="X35" s="304"/>
    </row>
    <row r="36" spans="1:26" s="4" customFormat="1" ht="30.75" customHeight="1" thickBot="1" x14ac:dyDescent="0.3">
      <c r="A36" s="331"/>
      <c r="B36" s="44" t="str">
        <f t="shared" si="0"/>
        <v>ГБУЗ АО Володарская РБ</v>
      </c>
      <c r="C36" s="296"/>
      <c r="D36" s="19" t="str">
        <f t="shared" si="0"/>
        <v>ПМСП, не включенная в базовую программу ОМС</v>
      </c>
      <c r="E36" s="300" t="s">
        <v>137</v>
      </c>
      <c r="F36" s="44" t="str">
        <f t="shared" si="1"/>
        <v>амбулаторно</v>
      </c>
      <c r="G36" s="295" t="s">
        <v>140</v>
      </c>
      <c r="H36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36" s="300" t="s">
        <v>139</v>
      </c>
      <c r="J36" s="44" t="str">
        <f t="shared" si="13"/>
        <v>по профилю Фтизиатрия</v>
      </c>
      <c r="K36" s="68" t="s">
        <v>128</v>
      </c>
      <c r="L36" s="67" t="s">
        <v>3</v>
      </c>
      <c r="M36" s="67" t="s">
        <v>5</v>
      </c>
      <c r="N36" s="98">
        <v>99</v>
      </c>
      <c r="O36" s="98">
        <v>99</v>
      </c>
      <c r="P36" s="51">
        <f t="shared" ref="P36" si="17">IF(AND(N36&lt;&gt;0,M36="Кач."),O36/N36*100,"")</f>
        <v>100</v>
      </c>
      <c r="Q36" s="51"/>
      <c r="R36" s="365">
        <f>IFERROR(AVERAGE(P36:P38),"")</f>
        <v>100</v>
      </c>
      <c r="S36" s="395">
        <f>AVERAGE(Q36:Q38)</f>
        <v>99.608813754562931</v>
      </c>
      <c r="T36" s="342">
        <f>IFERROR((R36*0.7+S36*0.3)*2,S36*2)</f>
        <v>199.76528825273775</v>
      </c>
      <c r="U36" s="339" t="str">
        <f>IF(T36&lt;170,"ГЗ по услуге (работе) НЕ выполнено","")&amp;IF(AND(T36&gt;=170,T36&lt;=200),"ГЗ по услуге (работе) выполнено","")&amp;IF(T36&gt;200,"ГЗ по услуге (работе) ПЕРЕвыполнено","")</f>
        <v>ГЗ по услуге (работе) выполнено</v>
      </c>
      <c r="V36" s="339"/>
      <c r="W36" s="308"/>
      <c r="X36" s="304"/>
    </row>
    <row r="37" spans="1:26" s="4" customFormat="1" ht="36.75" customHeight="1" thickBot="1" x14ac:dyDescent="0.3">
      <c r="A37" s="331"/>
      <c r="B37" s="44" t="str">
        <f t="shared" si="0"/>
        <v>ГБУЗ АО Володарская РБ</v>
      </c>
      <c r="C37" s="296"/>
      <c r="D37" s="19" t="str">
        <f t="shared" si="0"/>
        <v>ПМСП, не включенная в базовую программу ОМС</v>
      </c>
      <c r="E37" s="300"/>
      <c r="F37" s="44" t="str">
        <f t="shared" si="1"/>
        <v>амбулаторно</v>
      </c>
      <c r="G37" s="295"/>
      <c r="H37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37" s="300"/>
      <c r="J37" s="44" t="str">
        <f t="shared" si="13"/>
        <v>по профилю Фтизиатрия</v>
      </c>
      <c r="K37" s="69" t="s">
        <v>40</v>
      </c>
      <c r="L37" s="65" t="s">
        <v>118</v>
      </c>
      <c r="M37" s="66" t="s">
        <v>42</v>
      </c>
      <c r="N37" s="162">
        <v>3790</v>
      </c>
      <c r="O37" s="164">
        <v>2832</v>
      </c>
      <c r="P37" s="53"/>
      <c r="Q37" s="52">
        <f t="shared" si="16"/>
        <v>99.630606860158309</v>
      </c>
      <c r="R37" s="366"/>
      <c r="S37" s="396"/>
      <c r="T37" s="273"/>
      <c r="U37" s="288"/>
      <c r="V37" s="288"/>
      <c r="W37" s="308"/>
      <c r="X37" s="304"/>
    </row>
    <row r="38" spans="1:26" s="4" customFormat="1" ht="32.25" customHeight="1" thickBot="1" x14ac:dyDescent="0.3">
      <c r="A38" s="331"/>
      <c r="B38" s="44" t="str">
        <f t="shared" si="0"/>
        <v>ГБУЗ АО Володарская РБ</v>
      </c>
      <c r="C38" s="296"/>
      <c r="D38" s="19" t="str">
        <f t="shared" si="0"/>
        <v>ПМСП, не включенная в базовую программу ОМС</v>
      </c>
      <c r="E38" s="300"/>
      <c r="F38" s="44" t="str">
        <f t="shared" si="1"/>
        <v>амбулаторно</v>
      </c>
      <c r="G38" s="295"/>
      <c r="H38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38" s="300"/>
      <c r="J38" s="44" t="str">
        <f t="shared" si="13"/>
        <v>по профилю Фтизиатрия</v>
      </c>
      <c r="K38" s="69" t="s">
        <v>133</v>
      </c>
      <c r="L38" s="65" t="s">
        <v>118</v>
      </c>
      <c r="M38" s="66" t="s">
        <v>42</v>
      </c>
      <c r="N38" s="162">
        <v>1130</v>
      </c>
      <c r="O38" s="95">
        <v>844</v>
      </c>
      <c r="P38" s="53"/>
      <c r="Q38" s="52">
        <f t="shared" si="16"/>
        <v>99.587020648967552</v>
      </c>
      <c r="R38" s="367"/>
      <c r="S38" s="397"/>
      <c r="T38" s="278"/>
      <c r="U38" s="289"/>
      <c r="V38" s="289"/>
      <c r="W38" s="308"/>
      <c r="X38" s="304"/>
    </row>
    <row r="39" spans="1:26" s="4" customFormat="1" ht="31.5" customHeight="1" thickBot="1" x14ac:dyDescent="0.3">
      <c r="A39" s="331"/>
      <c r="B39" s="44" t="str">
        <f t="shared" si="0"/>
        <v>ГБУЗ АО Володарская РБ</v>
      </c>
      <c r="C39" s="296"/>
      <c r="D39" s="19" t="str">
        <f t="shared" si="0"/>
        <v>ПМСП, не включенная в базовую программу ОМС</v>
      </c>
      <c r="E39" s="300" t="s">
        <v>137</v>
      </c>
      <c r="F39" s="44" t="str">
        <f t="shared" si="1"/>
        <v>амбулаторно</v>
      </c>
      <c r="G39" s="295" t="s">
        <v>161</v>
      </c>
      <c r="H39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39" s="300" t="s">
        <v>265</v>
      </c>
      <c r="J39" s="44" t="str">
        <f t="shared" si="13"/>
        <v>по профилю психиатрия-наркология</v>
      </c>
      <c r="K39" s="68" t="s">
        <v>128</v>
      </c>
      <c r="L39" s="67" t="s">
        <v>3</v>
      </c>
      <c r="M39" s="67" t="s">
        <v>5</v>
      </c>
      <c r="N39" s="98">
        <v>99</v>
      </c>
      <c r="O39" s="98">
        <v>99</v>
      </c>
      <c r="P39" s="51">
        <f t="shared" ref="P39" si="18">IF(AND(N39&lt;&gt;0,M39="Кач."),O39/N39*100,"")</f>
        <v>100</v>
      </c>
      <c r="Q39" s="51" t="str">
        <f t="shared" si="16"/>
        <v/>
      </c>
      <c r="R39" s="365">
        <f>IFERROR(AVERAGE(P39:P41),"")</f>
        <v>100</v>
      </c>
      <c r="S39" s="395">
        <f>AVERAGE(Q39:Q41)</f>
        <v>100.17206915180984</v>
      </c>
      <c r="T39" s="342">
        <f>IFERROR((R39*0.7+S39*0.3)*2,S39*2)</f>
        <v>200.1032414910859</v>
      </c>
      <c r="U39" s="339" t="str">
        <f>IF(T39&lt;170,"ГЗ по услуге (работе) НЕ выполнено","")&amp;IF(AND(T39&gt;=170,T39&lt;=200),"ГЗ по услуге (работе) выполнено","")&amp;IF(T39&gt;200,"ГЗ по услуге (работе) ПЕРЕвыполнено","")</f>
        <v>ГЗ по услуге (работе) ПЕРЕвыполнено</v>
      </c>
      <c r="V39" s="339"/>
      <c r="W39" s="308"/>
      <c r="X39" s="304"/>
    </row>
    <row r="40" spans="1:26" s="4" customFormat="1" ht="34.5" customHeight="1" thickBot="1" x14ac:dyDescent="0.3">
      <c r="A40" s="331"/>
      <c r="B40" s="44" t="str">
        <f t="shared" si="0"/>
        <v>ГБУЗ АО Володарская РБ</v>
      </c>
      <c r="C40" s="296"/>
      <c r="D40" s="19" t="str">
        <f t="shared" si="0"/>
        <v>ПМСП, не включенная в базовую программу ОМС</v>
      </c>
      <c r="E40" s="300"/>
      <c r="F40" s="44" t="str">
        <f t="shared" si="1"/>
        <v>амбулаторно</v>
      </c>
      <c r="G40" s="295"/>
      <c r="H40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40" s="300"/>
      <c r="J40" s="44" t="str">
        <f t="shared" si="13"/>
        <v>по профилю психиатрия-наркология</v>
      </c>
      <c r="K40" s="69" t="s">
        <v>40</v>
      </c>
      <c r="L40" s="65" t="s">
        <v>118</v>
      </c>
      <c r="M40" s="66" t="s">
        <v>42</v>
      </c>
      <c r="N40" s="162">
        <v>3085</v>
      </c>
      <c r="O40" s="95">
        <v>2314</v>
      </c>
      <c r="P40" s="53"/>
      <c r="Q40" s="52">
        <f t="shared" si="16"/>
        <v>100.01080497028633</v>
      </c>
      <c r="R40" s="366"/>
      <c r="S40" s="396"/>
      <c r="T40" s="273"/>
      <c r="U40" s="288"/>
      <c r="V40" s="288"/>
      <c r="W40" s="308"/>
      <c r="X40" s="304"/>
    </row>
    <row r="41" spans="1:26" s="4" customFormat="1" ht="28.5" customHeight="1" thickBot="1" x14ac:dyDescent="0.3">
      <c r="A41" s="331"/>
      <c r="B41" s="44" t="str">
        <f t="shared" si="0"/>
        <v>ГБУЗ АО Володарская РБ</v>
      </c>
      <c r="C41" s="296"/>
      <c r="D41" s="19" t="str">
        <f t="shared" si="0"/>
        <v>ПМСП, не включенная в базовую программу ОМС</v>
      </c>
      <c r="E41" s="300"/>
      <c r="F41" s="44" t="str">
        <f t="shared" si="1"/>
        <v>амбулаторно</v>
      </c>
      <c r="G41" s="295"/>
      <c r="H41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41" s="300"/>
      <c r="J41" s="44" t="str">
        <f t="shared" si="13"/>
        <v>по профилю психиатрия-наркология</v>
      </c>
      <c r="K41" s="69" t="s">
        <v>133</v>
      </c>
      <c r="L41" s="65" t="s">
        <v>118</v>
      </c>
      <c r="M41" s="66" t="s">
        <v>42</v>
      </c>
      <c r="N41" s="96">
        <v>400</v>
      </c>
      <c r="O41" s="95">
        <v>301</v>
      </c>
      <c r="P41" s="53"/>
      <c r="Q41" s="52">
        <f t="shared" si="16"/>
        <v>100.33333333333333</v>
      </c>
      <c r="R41" s="367"/>
      <c r="S41" s="397"/>
      <c r="T41" s="278"/>
      <c r="U41" s="289"/>
      <c r="V41" s="289"/>
      <c r="W41" s="308"/>
      <c r="X41" s="304"/>
    </row>
    <row r="42" spans="1:26" s="4" customFormat="1" ht="28.5" customHeight="1" thickBot="1" x14ac:dyDescent="0.3">
      <c r="A42" s="331"/>
      <c r="B42" s="44" t="str">
        <f t="shared" si="0"/>
        <v>ГБУЗ АО Володарская РБ</v>
      </c>
      <c r="C42" s="296"/>
      <c r="D42" s="19" t="str">
        <f t="shared" si="0"/>
        <v>ПМСП, не включенная в базовую программу ОМС</v>
      </c>
      <c r="E42" s="287" t="s">
        <v>137</v>
      </c>
      <c r="F42" s="44" t="str">
        <f t="shared" si="1"/>
        <v>амбулаторно</v>
      </c>
      <c r="G42" s="284" t="s">
        <v>39</v>
      </c>
      <c r="H42" s="44" t="str">
        <f t="shared" si="2"/>
        <v>Первичная медико-санитарная помощь, в части диагностики и лечения</v>
      </c>
      <c r="I42" s="287" t="s">
        <v>240</v>
      </c>
      <c r="J42" s="44" t="str">
        <f t="shared" si="13"/>
        <v>Вакцинация</v>
      </c>
      <c r="K42" s="68" t="s">
        <v>128</v>
      </c>
      <c r="L42" s="67" t="s">
        <v>3</v>
      </c>
      <c r="M42" s="67" t="s">
        <v>5</v>
      </c>
      <c r="N42" s="98">
        <v>99</v>
      </c>
      <c r="O42" s="98">
        <v>99</v>
      </c>
      <c r="P42" s="116">
        <f t="shared" ref="P42:P44" si="19">IF(AND(N42&lt;&gt;0,M42="Кач."),O42/N42*100,"")</f>
        <v>100</v>
      </c>
      <c r="Q42" s="116" t="str">
        <f t="shared" si="16"/>
        <v/>
      </c>
      <c r="R42" s="283">
        <f>IFERROR(AVERAGE(P42:P43),"")</f>
        <v>100</v>
      </c>
      <c r="S42" s="282">
        <f>AVERAGE(Q42:Q43)</f>
        <v>102.22222222222223</v>
      </c>
      <c r="T42" s="279">
        <f>IFERROR((R42*0.7+S42*0.3)*2,S42*2)</f>
        <v>201.33333333333334</v>
      </c>
      <c r="U42" s="295" t="str">
        <f>IF(T42&lt;170,"ГЗ по услуге (работе) НЕ выполнено","")&amp;IF(AND(T42&gt;=170,T42&lt;=200),"ГЗ по услуге (работе) выполнено","")&amp;IF(T42&gt;200,"ГЗ по услуге (работе) ПЕРЕвыполнено","")</f>
        <v>ГЗ по услуге (работе) ПЕРЕвыполнено</v>
      </c>
      <c r="V42" s="295"/>
      <c r="W42" s="308"/>
      <c r="X42" s="304"/>
    </row>
    <row r="43" spans="1:26" s="4" customFormat="1" ht="37.5" customHeight="1" thickBot="1" x14ac:dyDescent="0.3">
      <c r="A43" s="331"/>
      <c r="B43" s="44" t="str">
        <f>IF(A43="",B42,A43)</f>
        <v>ГБУЗ АО Володарская РБ</v>
      </c>
      <c r="C43" s="296"/>
      <c r="D43" s="19" t="str">
        <f>IF(C43="",D42,C43)</f>
        <v>ПМСП, не включенная в базовую программу ОМС</v>
      </c>
      <c r="E43" s="289"/>
      <c r="F43" s="44" t="str">
        <f>IF(E43="",F42,E43)</f>
        <v>амбулаторно</v>
      </c>
      <c r="G43" s="286"/>
      <c r="H43" s="44" t="str">
        <f>IF(G43="",H42,G43)</f>
        <v>Первичная медико-санитарная помощь, в части диагностики и лечения</v>
      </c>
      <c r="I43" s="289"/>
      <c r="J43" s="44" t="str">
        <f t="shared" si="13"/>
        <v>Вакцинация</v>
      </c>
      <c r="K43" s="69" t="s">
        <v>40</v>
      </c>
      <c r="L43" s="65" t="s">
        <v>118</v>
      </c>
      <c r="M43" s="66" t="s">
        <v>42</v>
      </c>
      <c r="N43" s="96">
        <v>30</v>
      </c>
      <c r="O43" s="95">
        <v>23</v>
      </c>
      <c r="P43" s="53"/>
      <c r="Q43" s="115">
        <f t="shared" ref="Q43:Q45" si="20">IF(AND(N43&lt;&gt;0,M43="объем"),(O43/N43*100)/$Y$2*12,"")</f>
        <v>102.22222222222223</v>
      </c>
      <c r="R43" s="344"/>
      <c r="S43" s="343"/>
      <c r="T43" s="347"/>
      <c r="U43" s="341"/>
      <c r="V43" s="341"/>
      <c r="W43" s="308"/>
      <c r="X43" s="304"/>
    </row>
    <row r="44" spans="1:26" s="4" customFormat="1" ht="33.75" customHeight="1" thickBot="1" x14ac:dyDescent="0.3">
      <c r="A44" s="331"/>
      <c r="B44" s="44" t="str">
        <f t="shared" si="0"/>
        <v>ГБУЗ АО Володарская РБ</v>
      </c>
      <c r="C44" s="296"/>
      <c r="D44" s="19" t="str">
        <f t="shared" si="0"/>
        <v>ПМСП, не включенная в базовую программу ОМС</v>
      </c>
      <c r="E44" s="287" t="s">
        <v>137</v>
      </c>
      <c r="F44" s="44" t="str">
        <f t="shared" si="1"/>
        <v>амбулаторно</v>
      </c>
      <c r="G44" s="284" t="s">
        <v>39</v>
      </c>
      <c r="H44" s="44" t="str">
        <f t="shared" si="2"/>
        <v>Первичная медико-санитарная помощь, в части диагностики и лечения</v>
      </c>
      <c r="I44" s="287" t="s">
        <v>268</v>
      </c>
      <c r="J44" s="44" t="str">
        <f t="shared" si="13"/>
        <v>Рентгенология</v>
      </c>
      <c r="K44" s="68" t="s">
        <v>128</v>
      </c>
      <c r="L44" s="67" t="s">
        <v>3</v>
      </c>
      <c r="M44" s="67" t="s">
        <v>5</v>
      </c>
      <c r="N44" s="98">
        <v>99</v>
      </c>
      <c r="O44" s="98">
        <v>99</v>
      </c>
      <c r="P44" s="148">
        <f t="shared" si="19"/>
        <v>100</v>
      </c>
      <c r="Q44" s="147" t="str">
        <f t="shared" si="20"/>
        <v/>
      </c>
      <c r="R44" s="345">
        <f>IFERROR(AVERAGE(P44:P45),"")</f>
        <v>100</v>
      </c>
      <c r="S44" s="400">
        <f>AVERAGE(Q44:Q45)</f>
        <v>85.370629370629374</v>
      </c>
      <c r="T44" s="342">
        <f>IFERROR((R44*0.7+S44*0.3)*2,S44*2)</f>
        <v>191.22237762237762</v>
      </c>
      <c r="U44" s="398" t="str">
        <f>IF(T44&lt;170,"ГЗ по услуге (работе) НЕ выполнено","")&amp;IF(AND(T44&gt;=170,T44&lt;=200),"ГЗ по услуге (работе) выполнено","")&amp;IF(T44&gt;200,"ГЗ по услуге (работе) ПЕРЕвыполнено","")</f>
        <v>ГЗ по услуге (работе) выполнено</v>
      </c>
      <c r="V44" s="398"/>
      <c r="W44" s="308"/>
      <c r="X44" s="304"/>
    </row>
    <row r="45" spans="1:26" s="4" customFormat="1" ht="34.5" customHeight="1" thickBot="1" x14ac:dyDescent="0.3">
      <c r="A45" s="331"/>
      <c r="B45" s="44" t="str">
        <f>IF(A45="",B44,A45)</f>
        <v>ГБУЗ АО Володарская РБ</v>
      </c>
      <c r="C45" s="296"/>
      <c r="D45" s="19" t="str">
        <f t="shared" si="0"/>
        <v>ПМСП, не включенная в базовую программу ОМС</v>
      </c>
      <c r="E45" s="289"/>
      <c r="F45" s="44" t="str">
        <f>IF(E45="",F44,E45)</f>
        <v>амбулаторно</v>
      </c>
      <c r="G45" s="286"/>
      <c r="H45" s="44" t="str">
        <f>IF(G45="",H44,G45)</f>
        <v>Первичная медико-санитарная помощь, в части диагностики и лечения</v>
      </c>
      <c r="I45" s="289"/>
      <c r="J45" s="44" t="str">
        <f t="shared" si="13"/>
        <v>Рентгенология</v>
      </c>
      <c r="K45" s="69" t="s">
        <v>278</v>
      </c>
      <c r="L45" s="65" t="s">
        <v>118</v>
      </c>
      <c r="M45" s="66" t="s">
        <v>42</v>
      </c>
      <c r="N45" s="162">
        <v>7150</v>
      </c>
      <c r="O45" s="164">
        <v>4578</v>
      </c>
      <c r="P45" s="53"/>
      <c r="Q45" s="270">
        <f t="shared" si="20"/>
        <v>85.370629370629374</v>
      </c>
      <c r="R45" s="277"/>
      <c r="S45" s="275"/>
      <c r="T45" s="278"/>
      <c r="U45" s="286"/>
      <c r="V45" s="286"/>
      <c r="W45" s="308"/>
      <c r="X45" s="304"/>
    </row>
    <row r="46" spans="1:26" s="4" customFormat="1" ht="35.25" customHeight="1" thickBot="1" x14ac:dyDescent="0.3">
      <c r="A46" s="331"/>
      <c r="B46" s="44" t="str">
        <f>IF(A46="",B45,A46)</f>
        <v>ГБУЗ АО Володарская РБ</v>
      </c>
      <c r="C46" s="296"/>
      <c r="D46" s="19" t="str">
        <f t="shared" si="0"/>
        <v>ПМСП, не включенная в базовую программу ОМС</v>
      </c>
      <c r="E46" s="295" t="s">
        <v>142</v>
      </c>
      <c r="F46" s="44" t="str">
        <f>IF(E46="",F45,E46)</f>
        <v>Дневной стационар</v>
      </c>
      <c r="G46" s="295" t="s">
        <v>161</v>
      </c>
      <c r="H46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46" s="295" t="s">
        <v>265</v>
      </c>
      <c r="J46" s="44" t="str">
        <f>IF(I46="",J45,I46)</f>
        <v>по профилю психиатрия-наркология</v>
      </c>
      <c r="K46" s="68" t="s">
        <v>128</v>
      </c>
      <c r="L46" s="68" t="s">
        <v>3</v>
      </c>
      <c r="M46" s="68" t="s">
        <v>5</v>
      </c>
      <c r="N46" s="98">
        <v>99</v>
      </c>
      <c r="O46" s="98">
        <v>99</v>
      </c>
      <c r="P46" s="57">
        <f t="shared" si="15"/>
        <v>100</v>
      </c>
      <c r="Q46" s="57"/>
      <c r="R46" s="283">
        <f>IFERROR(AVERAGE(P46:P47),"")</f>
        <v>100</v>
      </c>
      <c r="S46" s="282">
        <f>AVERAGE(Q46:Q47)</f>
        <v>101.71821305841925</v>
      </c>
      <c r="T46" s="279">
        <f>IFERROR((R46*0.7+S46*0.3)*2,S46*2)</f>
        <v>201.03092783505156</v>
      </c>
      <c r="U46" s="295" t="str">
        <f>IF(T46&lt;170,"ГЗ по услуге (работе) НЕ выполнено","")&amp;IF(AND(T46&gt;=170,T46&lt;=200),"ГЗ по услуге (работе) выполнено","")&amp;IF(T46&gt;200,"ГЗ по услуге (работе) ПЕРЕвыполнено","")</f>
        <v>ГЗ по услуге (работе) ПЕРЕвыполнено</v>
      </c>
      <c r="V46" s="295"/>
      <c r="W46" s="308"/>
      <c r="X46" s="304"/>
    </row>
    <row r="47" spans="1:26" s="4" customFormat="1" ht="32.25" customHeight="1" thickBot="1" x14ac:dyDescent="0.3">
      <c r="A47" s="331"/>
      <c r="B47" s="44" t="str">
        <f t="shared" si="0"/>
        <v>ГБУЗ АО Володарская РБ</v>
      </c>
      <c r="C47" s="296"/>
      <c r="D47" s="19" t="str">
        <f t="shared" si="0"/>
        <v>ПМСП, не включенная в базовую программу ОМС</v>
      </c>
      <c r="E47" s="295"/>
      <c r="F47" s="44" t="str">
        <f t="shared" si="1"/>
        <v>Дневной стационар</v>
      </c>
      <c r="G47" s="295"/>
      <c r="H47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47" s="295"/>
      <c r="J47" s="44" t="str">
        <f>IF(I47="",J46,I47)</f>
        <v>по профилю психиатрия-наркология</v>
      </c>
      <c r="K47" s="69" t="s">
        <v>144</v>
      </c>
      <c r="L47" s="70" t="s">
        <v>145</v>
      </c>
      <c r="M47" s="76" t="s">
        <v>42</v>
      </c>
      <c r="N47" s="96">
        <v>97</v>
      </c>
      <c r="O47" s="95">
        <v>74</v>
      </c>
      <c r="P47" s="58"/>
      <c r="Q47" s="59">
        <f t="shared" si="16"/>
        <v>101.71821305841925</v>
      </c>
      <c r="R47" s="344"/>
      <c r="S47" s="343"/>
      <c r="T47" s="347"/>
      <c r="U47" s="341"/>
      <c r="V47" s="341"/>
      <c r="W47" s="308"/>
      <c r="X47" s="304"/>
    </row>
    <row r="48" spans="1:26" s="4" customFormat="1" ht="28.5" customHeight="1" thickBot="1" x14ac:dyDescent="0.3">
      <c r="A48" s="331"/>
      <c r="B48" s="44" t="str">
        <f t="shared" si="0"/>
        <v>ГБУЗ АО Володарская РБ</v>
      </c>
      <c r="C48" s="296" t="s">
        <v>136</v>
      </c>
      <c r="D48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48" s="295" t="s">
        <v>47</v>
      </c>
      <c r="F48" s="44" t="str">
        <f t="shared" si="1"/>
        <v>Не предусмотрено</v>
      </c>
      <c r="G48" s="284" t="s">
        <v>136</v>
      </c>
      <c r="H48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48" s="284" t="s">
        <v>143</v>
      </c>
      <c r="J48" s="44" t="str">
        <f>IF(I48="",J47,I48)</f>
        <v xml:space="preserve">Не применяется </v>
      </c>
      <c r="K48" s="67" t="s">
        <v>128</v>
      </c>
      <c r="L48" s="67" t="s">
        <v>3</v>
      </c>
      <c r="M48" s="67" t="s">
        <v>5</v>
      </c>
      <c r="N48" s="98">
        <v>99</v>
      </c>
      <c r="O48" s="98">
        <v>99</v>
      </c>
      <c r="P48" s="51">
        <f>IF(AND(N48&lt;&gt;0,M48="Кач."),O48/N48*100,"")</f>
        <v>100</v>
      </c>
      <c r="Q48" s="57"/>
      <c r="R48" s="345">
        <f>IFERROR(AVERAGE(P48:P50),"")</f>
        <v>100</v>
      </c>
      <c r="S48" s="400">
        <f>AVERAGE(Q48:Q50)</f>
        <v>99.143414650918913</v>
      </c>
      <c r="T48" s="342">
        <f>IFERROR((R48*0.7+S48*0.3)*2,S48*2)</f>
        <v>199.48604879055134</v>
      </c>
      <c r="U48" s="398" t="str">
        <f>IF(T48&lt;170,"ГЗ по услуге (работе) НЕ выполнено","")&amp;IF(AND(T48&gt;=170,T48&lt;=200),"ГЗ по услуге (работе) выполнено","")&amp;IF(T48&gt;200,"ГЗ по услуге (работе) ПЕРЕвыполнено","")</f>
        <v>ГЗ по услуге (работе) выполнено</v>
      </c>
      <c r="V48" s="398"/>
      <c r="W48" s="308"/>
      <c r="X48" s="304"/>
    </row>
    <row r="49" spans="1:24" s="4" customFormat="1" ht="38.25" customHeight="1" thickBot="1" x14ac:dyDescent="0.3">
      <c r="A49" s="331"/>
      <c r="B49" s="44" t="str">
        <f t="shared" si="0"/>
        <v>ГБУЗ АО Володарская РБ</v>
      </c>
      <c r="C49" s="296"/>
      <c r="D49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49" s="295"/>
      <c r="F49" s="44" t="str">
        <f t="shared" si="1"/>
        <v>Не предусмотрено</v>
      </c>
      <c r="G49" s="285"/>
      <c r="H49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49" s="285"/>
      <c r="J49" s="44" t="str">
        <f>IF(I49="",J48,I49)</f>
        <v xml:space="preserve">Не применяется </v>
      </c>
      <c r="K49" s="64" t="s">
        <v>40</v>
      </c>
      <c r="L49" s="65" t="s">
        <v>118</v>
      </c>
      <c r="M49" s="66" t="s">
        <v>42</v>
      </c>
      <c r="N49" s="94">
        <v>920</v>
      </c>
      <c r="O49" s="94">
        <v>685</v>
      </c>
      <c r="P49" s="171"/>
      <c r="Q49" s="59">
        <f t="shared" ref="Q49" si="21">IF(AND(N49&lt;&gt;0,M49="объем"),(O49/N49*100)/$Y$2*12,"")</f>
        <v>99.275362318840578</v>
      </c>
      <c r="R49" s="280"/>
      <c r="S49" s="281"/>
      <c r="T49" s="273"/>
      <c r="U49" s="285"/>
      <c r="V49" s="285"/>
      <c r="W49" s="308"/>
      <c r="X49" s="304"/>
    </row>
    <row r="50" spans="1:24" s="4" customFormat="1" ht="28.5" customHeight="1" thickBot="1" x14ac:dyDescent="0.3">
      <c r="A50" s="331"/>
      <c r="B50" s="44" t="str">
        <f t="shared" si="0"/>
        <v>ГБУЗ АО Володарская РБ</v>
      </c>
      <c r="C50" s="296"/>
      <c r="D50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50" s="118" t="s">
        <v>47</v>
      </c>
      <c r="F50" s="44" t="str">
        <f t="shared" si="1"/>
        <v>Не предусмотрено</v>
      </c>
      <c r="G50" s="286"/>
      <c r="H50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50" s="286"/>
      <c r="J50" s="44" t="str">
        <f>IF(I50="",J49,I50)</f>
        <v xml:space="preserve">Не применяется </v>
      </c>
      <c r="K50" s="69" t="s">
        <v>146</v>
      </c>
      <c r="L50" s="70" t="s">
        <v>41</v>
      </c>
      <c r="M50" s="66" t="s">
        <v>42</v>
      </c>
      <c r="N50" s="94">
        <v>843</v>
      </c>
      <c r="O50" s="94">
        <v>626</v>
      </c>
      <c r="P50" s="171"/>
      <c r="Q50" s="52">
        <f>IF(AND(N50&lt;&gt;0,M50="объем"),(O50/N50*100)/$Y$2*12,"")</f>
        <v>99.011466982997234</v>
      </c>
      <c r="R50" s="403"/>
      <c r="S50" s="401"/>
      <c r="T50" s="346"/>
      <c r="U50" s="399"/>
      <c r="V50" s="399"/>
      <c r="W50" s="308"/>
      <c r="X50" s="304"/>
    </row>
    <row r="51" spans="1:24" s="4" customFormat="1" ht="33.75" customHeight="1" thickBot="1" x14ac:dyDescent="0.3">
      <c r="A51" s="331"/>
      <c r="B51" s="44" t="str">
        <f t="shared" si="0"/>
        <v>ГБУЗ АО Володарская РБ</v>
      </c>
      <c r="C51" s="318" t="s">
        <v>292</v>
      </c>
      <c r="D51" s="19" t="str">
        <f t="shared" si="0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51" s="284" t="s">
        <v>293</v>
      </c>
      <c r="F51" s="44" t="str">
        <f t="shared" si="1"/>
        <v>Амбулаторно</v>
      </c>
      <c r="G51" s="284" t="s">
        <v>47</v>
      </c>
      <c r="H51" s="44" t="str">
        <f t="shared" si="2"/>
        <v>Не предусмотрено</v>
      </c>
      <c r="I51" s="284" t="s">
        <v>47</v>
      </c>
      <c r="J51" s="44" t="str">
        <f t="shared" ref="J51:J52" si="22">IF(I51="",J50,I51)</f>
        <v>Не предусмотрено</v>
      </c>
      <c r="K51" s="70" t="s">
        <v>294</v>
      </c>
      <c r="L51" s="70" t="s">
        <v>3</v>
      </c>
      <c r="M51" s="67" t="s">
        <v>5</v>
      </c>
      <c r="N51" s="190">
        <v>99</v>
      </c>
      <c r="O51" s="190">
        <v>99</v>
      </c>
      <c r="P51" s="171">
        <f t="shared" ref="P51" si="23">IF(AND(N51&lt;&gt;0,M51="Кач."),O51/N51*100,"")</f>
        <v>100</v>
      </c>
      <c r="Q51" s="172"/>
      <c r="R51" s="345">
        <f>IFERROR(AVERAGE(P51:P52),"")</f>
        <v>100</v>
      </c>
      <c r="S51" s="400">
        <f>AVERAGE(Q51:Q52)</f>
        <v>100.10752688172042</v>
      </c>
      <c r="T51" s="342">
        <f>IFERROR((R51*0.7+S51*0.3)*2,S51*2)</f>
        <v>200.06451612903226</v>
      </c>
      <c r="U51" s="398" t="str">
        <f>IF(T51&lt;170,"ГЗ по услуге (работе) НЕ выполнено","")&amp;IF(AND(T51&gt;=170,T51&lt;=200),"ГЗ по услуге (работе) выполнено","")&amp;IF(T51&gt;200,"ГЗ по услуге (работе) ПЕРЕвыполнено","")</f>
        <v>ГЗ по услуге (работе) ПЕРЕвыполнено</v>
      </c>
      <c r="V51" s="398"/>
      <c r="W51" s="308"/>
      <c r="X51" s="304"/>
    </row>
    <row r="52" spans="1:24" s="4" customFormat="1" ht="35.25" customHeight="1" thickBot="1" x14ac:dyDescent="0.3">
      <c r="A52" s="331"/>
      <c r="B52" s="44" t="str">
        <f t="shared" si="0"/>
        <v>ГБУЗ АО Володарская РБ</v>
      </c>
      <c r="C52" s="319"/>
      <c r="D52" s="19" t="str">
        <f t="shared" si="0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52" s="286"/>
      <c r="F52" s="44" t="str">
        <f t="shared" si="1"/>
        <v>Амбулаторно</v>
      </c>
      <c r="G52" s="286"/>
      <c r="H52" s="44" t="str">
        <f t="shared" si="2"/>
        <v>Не предусмотрено</v>
      </c>
      <c r="I52" s="286"/>
      <c r="J52" s="44" t="str">
        <f t="shared" si="22"/>
        <v>Не предусмотрено</v>
      </c>
      <c r="K52" s="69" t="s">
        <v>40</v>
      </c>
      <c r="L52" s="70" t="s">
        <v>145</v>
      </c>
      <c r="M52" s="66" t="s">
        <v>42</v>
      </c>
      <c r="N52" s="94">
        <v>1240</v>
      </c>
      <c r="O52" s="94">
        <v>931</v>
      </c>
      <c r="P52" s="53"/>
      <c r="Q52" s="172">
        <f t="shared" ref="Q52" si="24">IF(AND(N52&lt;&gt;0,M52="объем"),(O52/N52*100)/$Y$2*12,"")</f>
        <v>100.10752688172042</v>
      </c>
      <c r="R52" s="277"/>
      <c r="S52" s="275"/>
      <c r="T52" s="278"/>
      <c r="U52" s="286"/>
      <c r="V52" s="286"/>
      <c r="W52" s="308"/>
      <c r="X52" s="304"/>
    </row>
    <row r="53" spans="1:24" s="4" customFormat="1" ht="28.5" customHeight="1" thickBot="1" x14ac:dyDescent="0.3">
      <c r="A53" s="331"/>
      <c r="B53" s="44" t="str">
        <f>IF(A53="",B52,A53)</f>
        <v>ГБУЗ АО Володарская РБ</v>
      </c>
      <c r="C53" s="296" t="s">
        <v>188</v>
      </c>
      <c r="D53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53" s="300" t="s">
        <v>47</v>
      </c>
      <c r="F53" s="44" t="str">
        <f t="shared" si="1"/>
        <v>Не предусмотрено</v>
      </c>
      <c r="G53" s="300" t="s">
        <v>47</v>
      </c>
      <c r="H53" s="44" t="str">
        <f t="shared" si="2"/>
        <v>Не предусмотрено</v>
      </c>
      <c r="I53" s="300" t="s">
        <v>47</v>
      </c>
      <c r="J53" s="44" t="str">
        <f>IF(I53="",J52,I53)</f>
        <v>Не предусмотрено</v>
      </c>
      <c r="K53" s="68" t="s">
        <v>57</v>
      </c>
      <c r="L53" s="67" t="s">
        <v>57</v>
      </c>
      <c r="M53" s="68"/>
      <c r="N53" s="98"/>
      <c r="O53" s="98"/>
      <c r="P53" s="51"/>
      <c r="Q53" s="57"/>
      <c r="R53" s="283" t="str">
        <f>IFERROR(AVERAGE(P53:P54),"")</f>
        <v/>
      </c>
      <c r="S53" s="282">
        <f>AVERAGE(Q53:Q54)</f>
        <v>102.0952380952381</v>
      </c>
      <c r="T53" s="279">
        <f>IFERROR((R53*0.7+S53*0.3)*2,S53*2)</f>
        <v>204.1904761904762</v>
      </c>
      <c r="U53" s="300" t="str">
        <f>IF(T53&lt;170,"ГЗ по услуге (работе) НЕ выполнено","")&amp;IF(AND(T53&gt;=170,T53&lt;=200),"ГЗ по услуге (работе) выполнено","")&amp;IF(T53&gt;200,"ГЗ по услуге (работе) ПЕРЕвыполнено","")</f>
        <v>ГЗ по услуге (работе) ПЕРЕвыполнено</v>
      </c>
      <c r="V53" s="300"/>
      <c r="W53" s="308"/>
      <c r="X53" s="304"/>
    </row>
    <row r="54" spans="1:24" s="4" customFormat="1" ht="28.5" customHeight="1" thickBot="1" x14ac:dyDescent="0.3">
      <c r="A54" s="331"/>
      <c r="B54" s="44" t="str">
        <f t="shared" si="0"/>
        <v>ГБУЗ АО Володарская РБ</v>
      </c>
      <c r="C54" s="296"/>
      <c r="D54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54" s="300"/>
      <c r="F54" s="44" t="str">
        <f t="shared" si="1"/>
        <v>Не предусмотрено</v>
      </c>
      <c r="G54" s="300"/>
      <c r="H54" s="44" t="str">
        <f t="shared" si="2"/>
        <v>Не предусмотрено</v>
      </c>
      <c r="I54" s="300"/>
      <c r="J54" s="44" t="str">
        <f t="shared" ref="J54:J60" si="25">IF(I54="",J53,I54)</f>
        <v>Не предусмотрено</v>
      </c>
      <c r="K54" s="69" t="s">
        <v>189</v>
      </c>
      <c r="L54" s="70" t="s">
        <v>58</v>
      </c>
      <c r="M54" s="66" t="s">
        <v>42</v>
      </c>
      <c r="N54" s="96">
        <v>350</v>
      </c>
      <c r="O54" s="96">
        <v>268</v>
      </c>
      <c r="P54" s="53"/>
      <c r="Q54" s="52">
        <f>IF(AND(N54&lt;&gt;0,M54="объем"),(O54/N54*100)/$Y$2*12,"")</f>
        <v>102.0952380952381</v>
      </c>
      <c r="R54" s="283"/>
      <c r="S54" s="282"/>
      <c r="T54" s="279"/>
      <c r="U54" s="300"/>
      <c r="V54" s="300"/>
      <c r="W54" s="308"/>
      <c r="X54" s="304"/>
    </row>
    <row r="55" spans="1:24" s="4" customFormat="1" ht="28.5" customHeight="1" thickBot="1" x14ac:dyDescent="0.3">
      <c r="A55" s="331"/>
      <c r="B55" s="44" t="str">
        <f t="shared" si="0"/>
        <v>ГБУЗ АО Володарская РБ</v>
      </c>
      <c r="C55" s="318" t="s">
        <v>71</v>
      </c>
      <c r="D55" s="19" t="str">
        <f t="shared" si="0"/>
        <v>Паллиативная медицинская помощь</v>
      </c>
      <c r="E55" s="295" t="s">
        <v>138</v>
      </c>
      <c r="F55" s="44" t="str">
        <f t="shared" si="1"/>
        <v>стационар</v>
      </c>
      <c r="G55" s="295" t="s">
        <v>43</v>
      </c>
      <c r="H55" s="44" t="str">
        <f t="shared" si="2"/>
        <v>паллиативная медицинская помощь</v>
      </c>
      <c r="I55" s="295" t="s">
        <v>143</v>
      </c>
      <c r="J55" s="44" t="str">
        <f t="shared" si="25"/>
        <v xml:space="preserve">Не применяется </v>
      </c>
      <c r="K55" s="67" t="s">
        <v>128</v>
      </c>
      <c r="L55" s="67" t="s">
        <v>3</v>
      </c>
      <c r="M55" s="67" t="s">
        <v>5</v>
      </c>
      <c r="N55" s="98">
        <v>99</v>
      </c>
      <c r="O55" s="98">
        <v>99</v>
      </c>
      <c r="P55" s="51">
        <f t="shared" si="15"/>
        <v>100</v>
      </c>
      <c r="Q55" s="57"/>
      <c r="R55" s="283">
        <f>IFERROR(AVERAGE(P55:P56),"")</f>
        <v>100</v>
      </c>
      <c r="S55" s="282">
        <f>AVERAGE(Q55:Q56)</f>
        <v>102.47234247234246</v>
      </c>
      <c r="T55" s="279">
        <f>IFERROR((R55*0.7+S55*0.3)*2,S55*2)</f>
        <v>201.48340548340548</v>
      </c>
      <c r="U55" s="295" t="str">
        <f>IF(T55&lt;170,"ГЗ по услуге (работе) НЕ выполнено","")&amp;IF(AND(T55&gt;=170,T55&lt;=200),"ГЗ по услуге (работе) выполнено","")&amp;IF(T55&gt;200,"ГЗ по услуге (работе) ПЕРЕвыполнено","")</f>
        <v>ГЗ по услуге (работе) ПЕРЕвыполнено</v>
      </c>
      <c r="V55" s="300"/>
      <c r="W55" s="308"/>
      <c r="X55" s="304"/>
    </row>
    <row r="56" spans="1:24" s="4" customFormat="1" ht="28.5" customHeight="1" thickBot="1" x14ac:dyDescent="0.3">
      <c r="A56" s="331"/>
      <c r="B56" s="44" t="str">
        <f t="shared" si="0"/>
        <v>ГБУЗ АО Володарская РБ</v>
      </c>
      <c r="C56" s="327"/>
      <c r="D56" s="19" t="str">
        <f t="shared" si="0"/>
        <v>Паллиативная медицинская помощь</v>
      </c>
      <c r="E56" s="295"/>
      <c r="F56" s="44" t="str">
        <f t="shared" si="1"/>
        <v>стационар</v>
      </c>
      <c r="G56" s="295"/>
      <c r="H56" s="44" t="str">
        <f t="shared" si="2"/>
        <v>паллиативная медицинская помощь</v>
      </c>
      <c r="I56" s="295"/>
      <c r="J56" s="44" t="str">
        <f t="shared" si="25"/>
        <v xml:space="preserve">Не применяется </v>
      </c>
      <c r="K56" s="64" t="s">
        <v>134</v>
      </c>
      <c r="L56" s="65" t="s">
        <v>135</v>
      </c>
      <c r="M56" s="66" t="s">
        <v>42</v>
      </c>
      <c r="N56" s="95">
        <v>6930</v>
      </c>
      <c r="O56" s="164">
        <v>5326</v>
      </c>
      <c r="P56" s="53"/>
      <c r="Q56" s="52">
        <f>IF(AND(N56&lt;&gt;0,M56="объем"),(O56/N56*100)/$Y$2*12,"")</f>
        <v>102.47234247234246</v>
      </c>
      <c r="R56" s="283"/>
      <c r="S56" s="282"/>
      <c r="T56" s="279"/>
      <c r="U56" s="295"/>
      <c r="V56" s="300"/>
      <c r="W56" s="308"/>
      <c r="X56" s="304"/>
    </row>
    <row r="57" spans="1:24" s="4" customFormat="1" ht="28.5" customHeight="1" thickBot="1" x14ac:dyDescent="0.3">
      <c r="A57" s="331"/>
      <c r="B57" s="44" t="str">
        <f t="shared" si="0"/>
        <v>ГБУЗ АО Володарская РБ</v>
      </c>
      <c r="C57" s="327"/>
      <c r="D57" s="19" t="str">
        <f t="shared" si="0"/>
        <v>Паллиативная медицинская помощь</v>
      </c>
      <c r="E57" s="284" t="s">
        <v>243</v>
      </c>
      <c r="F57" s="44" t="str">
        <f t="shared" si="1"/>
        <v>амбулаторно на дому</v>
      </c>
      <c r="G57" s="284" t="s">
        <v>43</v>
      </c>
      <c r="H57" s="44" t="str">
        <f t="shared" si="2"/>
        <v>паллиативная медицинская помощь</v>
      </c>
      <c r="I57" s="284" t="s">
        <v>143</v>
      </c>
      <c r="J57" s="44" t="str">
        <f t="shared" si="25"/>
        <v xml:space="preserve">Не применяется </v>
      </c>
      <c r="K57" s="68" t="s">
        <v>128</v>
      </c>
      <c r="L57" s="67" t="s">
        <v>3</v>
      </c>
      <c r="M57" s="67" t="s">
        <v>5</v>
      </c>
      <c r="N57" s="98">
        <v>99</v>
      </c>
      <c r="O57" s="98">
        <v>99</v>
      </c>
      <c r="P57" s="51">
        <f t="shared" ref="P57" si="26">IF(AND(N57&lt;&gt;0,M57="Кач."),O57/N57*100,"")</f>
        <v>100</v>
      </c>
      <c r="Q57" s="57"/>
      <c r="R57" s="283">
        <f>IFERROR(AVERAGE(P57:P58),"")</f>
        <v>100</v>
      </c>
      <c r="S57" s="282">
        <f>AVERAGE(Q57:Q58)</f>
        <v>100.10515247108307</v>
      </c>
      <c r="T57" s="279">
        <f>IFERROR((R57*0.7+S57*0.3)*2,S57*2)</f>
        <v>200.06309148264984</v>
      </c>
      <c r="U57" s="295" t="str">
        <f>IF(T57&lt;170,"ГЗ по услуге (работе) НЕ выполнено","")&amp;IF(AND(T57&gt;=170,T57&lt;=200),"ГЗ по услуге (работе) выполнено","")&amp;IF(T57&gt;200,"ГЗ по услуге (работе) ПЕРЕвыполнено","")</f>
        <v>ГЗ по услуге (работе) ПЕРЕвыполнено</v>
      </c>
      <c r="V57" s="300"/>
      <c r="W57" s="308"/>
      <c r="X57" s="304"/>
    </row>
    <row r="58" spans="1:24" s="4" customFormat="1" ht="28.5" customHeight="1" thickBot="1" x14ac:dyDescent="0.3">
      <c r="A58" s="331"/>
      <c r="B58" s="44" t="str">
        <f t="shared" si="0"/>
        <v>ГБУЗ АО Володарская РБ</v>
      </c>
      <c r="C58" s="327"/>
      <c r="D58" s="19" t="str">
        <f t="shared" si="0"/>
        <v>Паллиативная медицинская помощь</v>
      </c>
      <c r="E58" s="286"/>
      <c r="F58" s="44" t="str">
        <f t="shared" si="1"/>
        <v>амбулаторно на дому</v>
      </c>
      <c r="G58" s="286"/>
      <c r="H58" s="44" t="str">
        <f t="shared" si="2"/>
        <v>паллиативная медицинская помощь</v>
      </c>
      <c r="I58" s="286"/>
      <c r="J58" s="44" t="str">
        <f t="shared" si="25"/>
        <v xml:space="preserve">Не применяется </v>
      </c>
      <c r="K58" s="69" t="s">
        <v>40</v>
      </c>
      <c r="L58" s="65" t="s">
        <v>118</v>
      </c>
      <c r="M58" s="66" t="s">
        <v>42</v>
      </c>
      <c r="N58" s="96">
        <v>634</v>
      </c>
      <c r="O58" s="96">
        <v>476</v>
      </c>
      <c r="P58" s="53"/>
      <c r="Q58" s="52">
        <f>IF(AND(N58&lt;&gt;0,M58="объем"),(O58/N58*100)/$Y$2*12,"")</f>
        <v>100.10515247108307</v>
      </c>
      <c r="R58" s="283"/>
      <c r="S58" s="282"/>
      <c r="T58" s="279"/>
      <c r="U58" s="295"/>
      <c r="V58" s="300"/>
      <c r="W58" s="308"/>
      <c r="X58" s="304"/>
    </row>
    <row r="59" spans="1:24" s="4" customFormat="1" ht="28.5" customHeight="1" thickBot="1" x14ac:dyDescent="0.3">
      <c r="A59" s="331"/>
      <c r="B59" s="44" t="str">
        <f t="shared" si="0"/>
        <v>ГБУЗ АО Володарская РБ</v>
      </c>
      <c r="C59" s="327"/>
      <c r="D59" s="19" t="str">
        <f t="shared" si="0"/>
        <v>Паллиативная медицинская помощь</v>
      </c>
      <c r="E59" s="284" t="s">
        <v>241</v>
      </c>
      <c r="F59" s="44" t="str">
        <f t="shared" si="1"/>
        <v>амбулаторно на дому выездными патронажными бригадами</v>
      </c>
      <c r="G59" s="284" t="s">
        <v>43</v>
      </c>
      <c r="H59" s="44" t="str">
        <f t="shared" si="2"/>
        <v>паллиативная медицинская помощь</v>
      </c>
      <c r="I59" s="284" t="s">
        <v>143</v>
      </c>
      <c r="J59" s="44" t="str">
        <f t="shared" si="25"/>
        <v xml:space="preserve">Не применяется </v>
      </c>
      <c r="K59" s="68" t="s">
        <v>128</v>
      </c>
      <c r="L59" s="67" t="s">
        <v>3</v>
      </c>
      <c r="M59" s="67" t="s">
        <v>5</v>
      </c>
      <c r="N59" s="98">
        <v>99</v>
      </c>
      <c r="O59" s="98">
        <v>99</v>
      </c>
      <c r="P59" s="116">
        <f t="shared" ref="P59" si="27">IF(AND(N59&lt;&gt;0,M59="Кач."),O59/N59*100,"")</f>
        <v>100</v>
      </c>
      <c r="Q59" s="114"/>
      <c r="R59" s="283">
        <f>IFERROR(AVERAGE(P59:P60),"")</f>
        <v>100</v>
      </c>
      <c r="S59" s="282">
        <f>AVERAGE(Q59:Q60)</f>
        <v>98.924731182795682</v>
      </c>
      <c r="T59" s="279">
        <f>IFERROR((R59*0.7+S59*0.3)*2,S59*2)</f>
        <v>199.35483870967741</v>
      </c>
      <c r="U59" s="295" t="str">
        <f>IF(T59&lt;170,"ГЗ по услуге (работе) НЕ выполнено","")&amp;IF(AND(T59&gt;=170,T59&lt;=200),"ГЗ по услуге (работе) выполнено","")&amp;IF(T59&gt;200,"ГЗ по услуге (работе) ПЕРЕвыполнено","")</f>
        <v>ГЗ по услуге (работе) выполнено</v>
      </c>
      <c r="V59" s="300"/>
      <c r="W59" s="308"/>
      <c r="X59" s="304"/>
    </row>
    <row r="60" spans="1:24" s="4" customFormat="1" ht="28.5" customHeight="1" thickBot="1" x14ac:dyDescent="0.3">
      <c r="A60" s="331"/>
      <c r="B60" s="44" t="str">
        <f t="shared" si="0"/>
        <v>ГБУЗ АО Володарская РБ</v>
      </c>
      <c r="C60" s="319"/>
      <c r="D60" s="19" t="str">
        <f t="shared" si="0"/>
        <v>Паллиативная медицинская помощь</v>
      </c>
      <c r="E60" s="286"/>
      <c r="F60" s="44" t="str">
        <f t="shared" si="1"/>
        <v>амбулаторно на дому выездными патронажными бригадами</v>
      </c>
      <c r="G60" s="286"/>
      <c r="H60" s="44" t="str">
        <f t="shared" si="2"/>
        <v>паллиативная медицинская помощь</v>
      </c>
      <c r="I60" s="286"/>
      <c r="J60" s="44" t="str">
        <f t="shared" si="25"/>
        <v xml:space="preserve">Не применяется </v>
      </c>
      <c r="K60" s="69" t="s">
        <v>40</v>
      </c>
      <c r="L60" s="65" t="s">
        <v>118</v>
      </c>
      <c r="M60" s="66" t="s">
        <v>42</v>
      </c>
      <c r="N60" s="96">
        <v>620</v>
      </c>
      <c r="O60" s="96">
        <v>460</v>
      </c>
      <c r="P60" s="53"/>
      <c r="Q60" s="115">
        <f>IF(AND(N60&lt;&gt;0,M60="объем"),(O60/N60*100)/$Y$2*12,"")</f>
        <v>98.924731182795682</v>
      </c>
      <c r="R60" s="283"/>
      <c r="S60" s="282"/>
      <c r="T60" s="279"/>
      <c r="U60" s="295"/>
      <c r="V60" s="300"/>
      <c r="W60" s="308"/>
      <c r="X60" s="304"/>
    </row>
    <row r="61" spans="1:24" s="4" customFormat="1" ht="28.5" customHeight="1" thickBot="1" x14ac:dyDescent="0.3">
      <c r="A61" s="331"/>
      <c r="B61" s="44" t="str">
        <f t="shared" si="0"/>
        <v>ГБУЗ АО Володарская РБ</v>
      </c>
      <c r="C61" s="318" t="s">
        <v>338</v>
      </c>
      <c r="D61" s="19" t="str">
        <f t="shared" si="0"/>
        <v>Содержание (эксплуатация) имущества, находящего в собственности Астраханской области</v>
      </c>
      <c r="E61" s="295" t="s">
        <v>275</v>
      </c>
      <c r="F61" s="44" t="str">
        <f t="shared" si="1"/>
        <v>заключение договоров</v>
      </c>
      <c r="G61" s="295" t="s">
        <v>277</v>
      </c>
      <c r="H61" s="44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1" s="295" t="s">
        <v>276</v>
      </c>
      <c r="J61" s="44" t="str">
        <f>IF(I61="",J60,I61)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1" s="71" t="s">
        <v>227</v>
      </c>
      <c r="L61" s="70" t="s">
        <v>3</v>
      </c>
      <c r="M61" s="67" t="s">
        <v>5</v>
      </c>
      <c r="N61" s="98">
        <v>100</v>
      </c>
      <c r="O61" s="98">
        <v>100</v>
      </c>
      <c r="P61" s="51">
        <f t="shared" ref="P61" si="28">IF(AND(N61&lt;&gt;0,M61="Кач."),O61/N61*100,"")</f>
        <v>100</v>
      </c>
      <c r="Q61" s="51"/>
      <c r="R61" s="283">
        <f>IFERROR(AVERAGE(P61:P62),"")</f>
        <v>100</v>
      </c>
      <c r="S61" s="282">
        <f>AVERAGE(Q61:Q62)</f>
        <v>100</v>
      </c>
      <c r="T61" s="279">
        <f>IFERROR((R61*0.7+S61*0.3)*2,S61*2)</f>
        <v>200</v>
      </c>
      <c r="U61" s="295" t="str">
        <f>IF(T61&lt;170,"ГЗ по услуге (работе) НЕ выполнено","")&amp;IF(AND(T61&gt;=170,T61&lt;=200),"ГЗ по услуге (работе) выполнено","")&amp;IF(T61&gt;200,"ГЗ по услуге (работе) ПЕРЕвыполнено","")</f>
        <v>ГЗ по услуге (работе) выполнено</v>
      </c>
      <c r="V61" s="300"/>
      <c r="W61" s="308"/>
      <c r="X61" s="304"/>
    </row>
    <row r="62" spans="1:24" s="4" customFormat="1" ht="28.5" customHeight="1" thickBot="1" x14ac:dyDescent="0.3">
      <c r="A62" s="332"/>
      <c r="B62" s="44" t="str">
        <f t="shared" si="0"/>
        <v>ГБУЗ АО Володарская РБ</v>
      </c>
      <c r="C62" s="320"/>
      <c r="D62" s="19" t="str">
        <f t="shared" si="0"/>
        <v>Содержание (эксплуатация) имущества, находящего в собственности Астраханской области</v>
      </c>
      <c r="E62" s="295"/>
      <c r="F62" s="44" t="str">
        <f t="shared" si="1"/>
        <v>заключение договоров</v>
      </c>
      <c r="G62" s="295"/>
      <c r="H62" s="44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2" s="295"/>
      <c r="J62" s="44" t="str">
        <f t="shared" ref="J62:J84" si="29">IF(I62="",J61,I62)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2" s="72" t="s">
        <v>232</v>
      </c>
      <c r="L62" s="70" t="s">
        <v>228</v>
      </c>
      <c r="M62" s="66" t="s">
        <v>42</v>
      </c>
      <c r="N62" s="96">
        <v>92.22</v>
      </c>
      <c r="O62" s="96">
        <v>92.22</v>
      </c>
      <c r="P62" s="53"/>
      <c r="Q62" s="55">
        <f>IF(AND(N62&lt;&gt;0,M62="объем"),(O62/N62*100),"")</f>
        <v>100</v>
      </c>
      <c r="R62" s="283"/>
      <c r="S62" s="282"/>
      <c r="T62" s="279"/>
      <c r="U62" s="295"/>
      <c r="V62" s="300"/>
      <c r="W62" s="309"/>
      <c r="X62" s="305"/>
    </row>
    <row r="63" spans="1:24" s="4" customFormat="1" ht="38.25" customHeight="1" thickBot="1" x14ac:dyDescent="0.3">
      <c r="A63" s="334" t="s">
        <v>23</v>
      </c>
      <c r="B63" s="44" t="str">
        <f t="shared" si="0"/>
        <v>ГБУЗ АО Енотаевская РБ</v>
      </c>
      <c r="C63" s="297" t="s">
        <v>119</v>
      </c>
      <c r="D63" s="19" t="str">
        <f t="shared" si="0"/>
        <v>ПМСП, не включенная в базовую программу ОМС</v>
      </c>
      <c r="E63" s="300" t="s">
        <v>137</v>
      </c>
      <c r="F63" s="44" t="str">
        <f t="shared" si="1"/>
        <v>амбулаторно</v>
      </c>
      <c r="G63" s="295" t="s">
        <v>132</v>
      </c>
      <c r="H63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3" s="300" t="s">
        <v>162</v>
      </c>
      <c r="J63" s="44" t="str">
        <f t="shared" si="29"/>
        <v>по профилю дерматовенерология (в части венерологии)</v>
      </c>
      <c r="K63" s="67" t="s">
        <v>128</v>
      </c>
      <c r="L63" s="67" t="s">
        <v>3</v>
      </c>
      <c r="M63" s="67" t="s">
        <v>5</v>
      </c>
      <c r="N63" s="98">
        <v>99</v>
      </c>
      <c r="O63" s="98">
        <v>99</v>
      </c>
      <c r="P63" s="51">
        <f t="shared" ref="P63:P87" si="30">IF(AND(N63&lt;&gt;0,M63="Кач."),O63/N63*100,"")</f>
        <v>100</v>
      </c>
      <c r="Q63" s="51"/>
      <c r="R63" s="283">
        <f>IFERROR(AVERAGE(P63:P65),"")</f>
        <v>100</v>
      </c>
      <c r="S63" s="282">
        <f>AVERAGE(Q63:Q65)</f>
        <v>100.27644869750134</v>
      </c>
      <c r="T63" s="279">
        <f>IFERROR((R63*0.7+S63*0.3)*2,S63*2)</f>
        <v>200.1658692185008</v>
      </c>
      <c r="U63" s="290" t="str">
        <f>IF(T63&lt;170,"ГЗ по услуге (работе) НЕ выполнено","")&amp;IF(AND(T63&gt;=170,T63&lt;=200),"ГЗ по услуге (работе) выполнено","")&amp;IF(T63&gt;200,"ГЗ по услуге (работе) ПЕРЕвыполнено","")</f>
        <v>ГЗ по услуге (работе) ПЕРЕвыполнено</v>
      </c>
      <c r="V63" s="300"/>
      <c r="W63" s="307">
        <f>AVERAGE(T63:T86)</f>
        <v>196.59614626496639</v>
      </c>
      <c r="X63" s="303" t="str">
        <f>IF(W63&lt;170,"ГЗ по учреждению не выполнено","")&amp;IF(AND(W63&gt;=170,W63&lt;=200),"ГЗ по учреждению выполнено","")&amp;IF(W63&gt;200,"ГЗ по учреждению перевыполнено","")</f>
        <v>ГЗ по учреждению выполнено</v>
      </c>
    </row>
    <row r="64" spans="1:24" s="4" customFormat="1" ht="39" customHeight="1" thickBot="1" x14ac:dyDescent="0.3">
      <c r="A64" s="335"/>
      <c r="B64" s="44" t="str">
        <f t="shared" si="0"/>
        <v>ГБУЗ АО Енотаевская РБ</v>
      </c>
      <c r="C64" s="298"/>
      <c r="D64" s="19" t="str">
        <f t="shared" si="0"/>
        <v>ПМСП, не включенная в базовую программу ОМС</v>
      </c>
      <c r="E64" s="300"/>
      <c r="F64" s="44" t="str">
        <f t="shared" si="1"/>
        <v>амбулаторно</v>
      </c>
      <c r="G64" s="295"/>
      <c r="H64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4" s="300"/>
      <c r="J64" s="44" t="str">
        <f t="shared" si="29"/>
        <v>по профилю дерматовенерология (в части венерологии)</v>
      </c>
      <c r="K64" s="64" t="s">
        <v>40</v>
      </c>
      <c r="L64" s="65" t="s">
        <v>118</v>
      </c>
      <c r="M64" s="66" t="s">
        <v>42</v>
      </c>
      <c r="N64" s="96">
        <v>190</v>
      </c>
      <c r="O64" s="96">
        <v>143</v>
      </c>
      <c r="P64" s="53"/>
      <c r="Q64" s="52">
        <f t="shared" ref="Q64:Q68" si="31">IF(AND(N64&lt;&gt;0,M64="объем"),(O64/N64*100)/$Y$2*12,"")</f>
        <v>100.35087719298247</v>
      </c>
      <c r="R64" s="283"/>
      <c r="S64" s="282"/>
      <c r="T64" s="279"/>
      <c r="U64" s="290"/>
      <c r="V64" s="300"/>
      <c r="W64" s="308"/>
      <c r="X64" s="304"/>
    </row>
    <row r="65" spans="1:24" s="4" customFormat="1" ht="33" customHeight="1" thickBot="1" x14ac:dyDescent="0.3">
      <c r="A65" s="335"/>
      <c r="B65" s="44" t="str">
        <f t="shared" si="0"/>
        <v>ГБУЗ АО Енотаевская РБ</v>
      </c>
      <c r="C65" s="298"/>
      <c r="D65" s="19" t="str">
        <f t="shared" si="0"/>
        <v>ПМСП, не включенная в базовую программу ОМС</v>
      </c>
      <c r="E65" s="300"/>
      <c r="F65" s="44" t="str">
        <f t="shared" si="1"/>
        <v>амбулаторно</v>
      </c>
      <c r="G65" s="295"/>
      <c r="H65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5" s="300"/>
      <c r="J65" s="44" t="str">
        <f t="shared" si="29"/>
        <v>по профилю дерматовенерология (в части венерологии)</v>
      </c>
      <c r="K65" s="64" t="s">
        <v>133</v>
      </c>
      <c r="L65" s="65" t="s">
        <v>118</v>
      </c>
      <c r="M65" s="66" t="s">
        <v>42</v>
      </c>
      <c r="N65" s="96">
        <v>165</v>
      </c>
      <c r="O65" s="96">
        <v>124</v>
      </c>
      <c r="P65" s="53"/>
      <c r="Q65" s="52">
        <f t="shared" si="31"/>
        <v>100.20202020202019</v>
      </c>
      <c r="R65" s="283"/>
      <c r="S65" s="282"/>
      <c r="T65" s="279"/>
      <c r="U65" s="290"/>
      <c r="V65" s="300"/>
      <c r="W65" s="308"/>
      <c r="X65" s="304"/>
    </row>
    <row r="66" spans="1:24" s="4" customFormat="1" ht="35.25" customHeight="1" thickBot="1" x14ac:dyDescent="0.3">
      <c r="A66" s="335"/>
      <c r="B66" s="44" t="str">
        <f t="shared" si="0"/>
        <v>ГБУЗ АО Енотаевская РБ</v>
      </c>
      <c r="C66" s="298"/>
      <c r="D66" s="19" t="str">
        <f t="shared" si="0"/>
        <v>ПМСП, не включенная в базовую программу ОМС</v>
      </c>
      <c r="E66" s="300" t="s">
        <v>137</v>
      </c>
      <c r="F66" s="44" t="str">
        <f t="shared" si="1"/>
        <v>амбулаторно</v>
      </c>
      <c r="G66" s="295" t="s">
        <v>140</v>
      </c>
      <c r="H66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66" s="300" t="s">
        <v>139</v>
      </c>
      <c r="J66" s="44" t="str">
        <f t="shared" si="29"/>
        <v>по профилю Фтизиатрия</v>
      </c>
      <c r="K66" s="68" t="s">
        <v>128</v>
      </c>
      <c r="L66" s="67" t="s">
        <v>3</v>
      </c>
      <c r="M66" s="67" t="s">
        <v>5</v>
      </c>
      <c r="N66" s="98">
        <v>99</v>
      </c>
      <c r="O66" s="98">
        <v>99</v>
      </c>
      <c r="P66" s="51">
        <f t="shared" si="30"/>
        <v>100</v>
      </c>
      <c r="Q66" s="51"/>
      <c r="R66" s="283">
        <f>IFERROR(AVERAGE(P66:P68),"")</f>
        <v>100</v>
      </c>
      <c r="S66" s="282">
        <f>AVERAGE(Q66:Q68)</f>
        <v>100</v>
      </c>
      <c r="T66" s="279">
        <f>IFERROR((R66*0.7+S66*0.3)*2,S66*2)</f>
        <v>200</v>
      </c>
      <c r="U66" s="290" t="str">
        <f>IF(T66&lt;170,"ГЗ по услуге (работе) НЕ выполнено","")&amp;IF(AND(T66&gt;=170,T66&lt;=200),"ГЗ по услуге (работе) выполнено","")&amp;IF(T66&gt;200,"ГЗ по услуге (работе) ПЕРЕвыполнено","")</f>
        <v>ГЗ по услуге (работе) выполнено</v>
      </c>
      <c r="V66" s="300"/>
      <c r="W66" s="308"/>
      <c r="X66" s="304"/>
    </row>
    <row r="67" spans="1:24" s="4" customFormat="1" ht="36.75" customHeight="1" thickBot="1" x14ac:dyDescent="0.3">
      <c r="A67" s="335"/>
      <c r="B67" s="44" t="str">
        <f t="shared" si="0"/>
        <v>ГБУЗ АО Енотаевская РБ</v>
      </c>
      <c r="C67" s="298"/>
      <c r="D67" s="19" t="str">
        <f t="shared" si="0"/>
        <v>ПМСП, не включенная в базовую программу ОМС</v>
      </c>
      <c r="E67" s="300"/>
      <c r="F67" s="44" t="str">
        <f t="shared" si="1"/>
        <v>амбулаторно</v>
      </c>
      <c r="G67" s="295"/>
      <c r="H67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67" s="300"/>
      <c r="J67" s="44" t="str">
        <f t="shared" si="29"/>
        <v>по профилю Фтизиатрия</v>
      </c>
      <c r="K67" s="69" t="s">
        <v>40</v>
      </c>
      <c r="L67" s="65" t="s">
        <v>118</v>
      </c>
      <c r="M67" s="66" t="s">
        <v>42</v>
      </c>
      <c r="N67" s="96">
        <v>1000</v>
      </c>
      <c r="O67" s="95">
        <v>750</v>
      </c>
      <c r="P67" s="53"/>
      <c r="Q67" s="52">
        <f t="shared" si="31"/>
        <v>100</v>
      </c>
      <c r="R67" s="283"/>
      <c r="S67" s="282"/>
      <c r="T67" s="279"/>
      <c r="U67" s="290"/>
      <c r="V67" s="300"/>
      <c r="W67" s="308"/>
      <c r="X67" s="304"/>
    </row>
    <row r="68" spans="1:24" s="4" customFormat="1" ht="28.5" customHeight="1" thickBot="1" x14ac:dyDescent="0.3">
      <c r="A68" s="335"/>
      <c r="B68" s="44" t="str">
        <f t="shared" si="0"/>
        <v>ГБУЗ АО Енотаевская РБ</v>
      </c>
      <c r="C68" s="298"/>
      <c r="D68" s="19" t="str">
        <f t="shared" si="0"/>
        <v>ПМСП, не включенная в базовую программу ОМС</v>
      </c>
      <c r="E68" s="300"/>
      <c r="F68" s="44" t="str">
        <f t="shared" si="1"/>
        <v>амбулаторно</v>
      </c>
      <c r="G68" s="295"/>
      <c r="H68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68" s="300"/>
      <c r="J68" s="44" t="str">
        <f t="shared" si="29"/>
        <v>по профилю Фтизиатрия</v>
      </c>
      <c r="K68" s="69" t="s">
        <v>133</v>
      </c>
      <c r="L68" s="65" t="s">
        <v>118</v>
      </c>
      <c r="M68" s="66" t="s">
        <v>42</v>
      </c>
      <c r="N68" s="96">
        <v>360</v>
      </c>
      <c r="O68" s="95">
        <v>270</v>
      </c>
      <c r="P68" s="53"/>
      <c r="Q68" s="52">
        <f t="shared" si="31"/>
        <v>100</v>
      </c>
      <c r="R68" s="283"/>
      <c r="S68" s="282"/>
      <c r="T68" s="279"/>
      <c r="U68" s="290"/>
      <c r="V68" s="300"/>
      <c r="W68" s="308"/>
      <c r="X68" s="304"/>
    </row>
    <row r="69" spans="1:24" s="4" customFormat="1" ht="33.75" customHeight="1" thickBot="1" x14ac:dyDescent="0.3">
      <c r="A69" s="335"/>
      <c r="B69" s="44" t="str">
        <f t="shared" si="0"/>
        <v>ГБУЗ АО Енотаевская РБ</v>
      </c>
      <c r="C69" s="298"/>
      <c r="D69" s="19" t="str">
        <f t="shared" si="0"/>
        <v>ПМСП, не включенная в базовую программу ОМС</v>
      </c>
      <c r="E69" s="300" t="s">
        <v>137</v>
      </c>
      <c r="F69" s="44" t="str">
        <f t="shared" si="1"/>
        <v>амбулаторно</v>
      </c>
      <c r="G69" s="295" t="s">
        <v>161</v>
      </c>
      <c r="H69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69" s="300" t="s">
        <v>265</v>
      </c>
      <c r="J69" s="44" t="str">
        <f t="shared" si="29"/>
        <v>по профилю психиатрия-наркология</v>
      </c>
      <c r="K69" s="68" t="s">
        <v>128</v>
      </c>
      <c r="L69" s="67" t="s">
        <v>3</v>
      </c>
      <c r="M69" s="67" t="s">
        <v>5</v>
      </c>
      <c r="N69" s="98">
        <v>99</v>
      </c>
      <c r="O69" s="98">
        <v>99</v>
      </c>
      <c r="P69" s="51">
        <f t="shared" si="30"/>
        <v>100</v>
      </c>
      <c r="Q69" s="51"/>
      <c r="R69" s="283">
        <f>IFERROR(AVERAGE(P69:P71),"")</f>
        <v>100</v>
      </c>
      <c r="S69" s="282">
        <f>AVERAGE(Q69:Q71)</f>
        <v>43.733333333333327</v>
      </c>
      <c r="T69" s="279">
        <f>IFERROR((R69*0.7+S69*0.3)*2,S69*2)</f>
        <v>166.24</v>
      </c>
      <c r="U69" s="290" t="str">
        <f>IF(T69&lt;170,"ГЗ по услуге (работе) НЕ выполнено","")&amp;IF(AND(T69&gt;=170,T69&lt;=200),"ГЗ по услуге (работе) выполнено","")&amp;IF(T69&gt;200,"ГЗ по услуге (работе) ПЕРЕвыполнено","")</f>
        <v>ГЗ по услуге (работе) НЕ выполнено</v>
      </c>
      <c r="V69" s="300"/>
      <c r="W69" s="308"/>
      <c r="X69" s="304"/>
    </row>
    <row r="70" spans="1:24" s="4" customFormat="1" ht="36.75" customHeight="1" thickBot="1" x14ac:dyDescent="0.3">
      <c r="A70" s="335"/>
      <c r="B70" s="44" t="str">
        <f t="shared" si="0"/>
        <v>ГБУЗ АО Енотаевская РБ</v>
      </c>
      <c r="C70" s="298"/>
      <c r="D70" s="19" t="str">
        <f t="shared" si="0"/>
        <v>ПМСП, не включенная в базовую программу ОМС</v>
      </c>
      <c r="E70" s="300"/>
      <c r="F70" s="44" t="str">
        <f t="shared" si="1"/>
        <v>амбулаторно</v>
      </c>
      <c r="G70" s="295"/>
      <c r="H70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70" s="300"/>
      <c r="J70" s="44" t="str">
        <f t="shared" si="29"/>
        <v>по профилю психиатрия-наркология</v>
      </c>
      <c r="K70" s="69" t="s">
        <v>40</v>
      </c>
      <c r="L70" s="65" t="s">
        <v>118</v>
      </c>
      <c r="M70" s="66" t="s">
        <v>42</v>
      </c>
      <c r="N70" s="96">
        <v>850</v>
      </c>
      <c r="O70" s="96">
        <v>136</v>
      </c>
      <c r="P70" s="53"/>
      <c r="Q70" s="266">
        <f>IF(AND(N70&lt;&gt;0,M70="объем"),(O70/N70*100)/$Y$2*12,"")</f>
        <v>21.333333333333332</v>
      </c>
      <c r="R70" s="283"/>
      <c r="S70" s="282"/>
      <c r="T70" s="279"/>
      <c r="U70" s="290"/>
      <c r="V70" s="300"/>
      <c r="W70" s="308"/>
      <c r="X70" s="304"/>
    </row>
    <row r="71" spans="1:24" s="4" customFormat="1" ht="28.5" customHeight="1" thickBot="1" x14ac:dyDescent="0.3">
      <c r="A71" s="335"/>
      <c r="B71" s="44" t="str">
        <f t="shared" si="0"/>
        <v>ГБУЗ АО Енотаевская РБ</v>
      </c>
      <c r="C71" s="298"/>
      <c r="D71" s="19" t="str">
        <f t="shared" si="0"/>
        <v>ПМСП, не включенная в базовую программу ОМС</v>
      </c>
      <c r="E71" s="300"/>
      <c r="F71" s="44" t="str">
        <f t="shared" si="1"/>
        <v>амбулаторно</v>
      </c>
      <c r="G71" s="295"/>
      <c r="H71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71" s="300"/>
      <c r="J71" s="44" t="str">
        <f t="shared" si="29"/>
        <v>по профилю психиатрия-наркология</v>
      </c>
      <c r="K71" s="69" t="s">
        <v>133</v>
      </c>
      <c r="L71" s="65" t="s">
        <v>118</v>
      </c>
      <c r="M71" s="66" t="s">
        <v>42</v>
      </c>
      <c r="N71" s="96">
        <v>250</v>
      </c>
      <c r="O71" s="96">
        <v>124</v>
      </c>
      <c r="P71" s="53"/>
      <c r="Q71" s="266">
        <f>IF(AND(N71&lt;&gt;0,M71="объем"),(O71/N71*100)/$Y$2*12,"")</f>
        <v>66.133333333333326</v>
      </c>
      <c r="R71" s="283"/>
      <c r="S71" s="282"/>
      <c r="T71" s="279"/>
      <c r="U71" s="290"/>
      <c r="V71" s="300"/>
      <c r="W71" s="308"/>
      <c r="X71" s="304"/>
    </row>
    <row r="72" spans="1:24" s="4" customFormat="1" ht="28.5" customHeight="1" thickBot="1" x14ac:dyDescent="0.3">
      <c r="A72" s="335"/>
      <c r="B72" s="44" t="str">
        <f t="shared" si="0"/>
        <v>ГБУЗ АО Енотаевская РБ</v>
      </c>
      <c r="C72" s="298"/>
      <c r="D72" s="19" t="str">
        <f t="shared" si="0"/>
        <v>ПМСП, не включенная в базовую программу ОМС</v>
      </c>
      <c r="E72" s="284" t="s">
        <v>137</v>
      </c>
      <c r="F72" s="44" t="str">
        <f t="shared" si="1"/>
        <v>амбулаторно</v>
      </c>
      <c r="G72" s="287" t="s">
        <v>39</v>
      </c>
      <c r="H72" s="44" t="str">
        <f t="shared" si="2"/>
        <v>Первичная медико-санитарная помощь, в части диагностики и лечения</v>
      </c>
      <c r="I72" s="284" t="s">
        <v>240</v>
      </c>
      <c r="J72" s="44" t="str">
        <f t="shared" si="29"/>
        <v>Вакцинация</v>
      </c>
      <c r="K72" s="68" t="s">
        <v>128</v>
      </c>
      <c r="L72" s="67" t="s">
        <v>3</v>
      </c>
      <c r="M72" s="67" t="s">
        <v>5</v>
      </c>
      <c r="N72" s="98">
        <v>99</v>
      </c>
      <c r="O72" s="98">
        <v>99</v>
      </c>
      <c r="P72" s="119">
        <f t="shared" ref="P72" si="32">IF(AND(N72&lt;&gt;0,M72="Кач."),O72/N72*100,"")</f>
        <v>100</v>
      </c>
      <c r="Q72" s="119"/>
      <c r="R72" s="283">
        <f>IFERROR(AVERAGE(P72:P73),"")</f>
        <v>100</v>
      </c>
      <c r="S72" s="282">
        <f>AVERAGE(Q72:Q73)</f>
        <v>100</v>
      </c>
      <c r="T72" s="279">
        <f>IFERROR((R72*0.7+S72*0.3)*2,S72*2)</f>
        <v>200</v>
      </c>
      <c r="U72" s="295" t="str">
        <f>IF(T72&lt;170,"ГЗ по услуге (работе) НЕ выполнено","")&amp;IF(AND(T72&gt;=170,T72&lt;=200),"ГЗ по услуге (работе) выполнено","")&amp;IF(T72&gt;200,"ГЗ по услуге (работе) ПЕРЕвыполнено","")</f>
        <v>ГЗ по услуге (работе) выполнено</v>
      </c>
      <c r="V72" s="372"/>
      <c r="W72" s="308"/>
      <c r="X72" s="304"/>
    </row>
    <row r="73" spans="1:24" s="4" customFormat="1" ht="32.25" customHeight="1" thickBot="1" x14ac:dyDescent="0.3">
      <c r="A73" s="335"/>
      <c r="B73" s="44" t="str">
        <f t="shared" si="0"/>
        <v>ГБУЗ АО Енотаевская РБ</v>
      </c>
      <c r="C73" s="299"/>
      <c r="D73" s="19" t="str">
        <f t="shared" si="0"/>
        <v>ПМСП, не включенная в базовую программу ОМС</v>
      </c>
      <c r="E73" s="286"/>
      <c r="F73" s="44" t="str">
        <f t="shared" si="1"/>
        <v>амбулаторно</v>
      </c>
      <c r="G73" s="289"/>
      <c r="H73" s="44" t="str">
        <f t="shared" si="2"/>
        <v>Первичная медико-санитарная помощь, в части диагностики и лечения</v>
      </c>
      <c r="I73" s="286"/>
      <c r="J73" s="44" t="str">
        <f t="shared" si="29"/>
        <v>Вакцинация</v>
      </c>
      <c r="K73" s="69" t="s">
        <v>40</v>
      </c>
      <c r="L73" s="65" t="s">
        <v>118</v>
      </c>
      <c r="M73" s="66" t="s">
        <v>42</v>
      </c>
      <c r="N73" s="96">
        <v>80</v>
      </c>
      <c r="O73" s="95">
        <v>60</v>
      </c>
      <c r="P73" s="53"/>
      <c r="Q73" s="120">
        <f>IF(AND(N73&lt;&gt;0,M73="объем"),(O73/N73*100)/$Y$2*12,"")</f>
        <v>100</v>
      </c>
      <c r="R73" s="283"/>
      <c r="S73" s="282"/>
      <c r="T73" s="279"/>
      <c r="U73" s="295"/>
      <c r="V73" s="372"/>
      <c r="W73" s="308"/>
      <c r="X73" s="304"/>
    </row>
    <row r="74" spans="1:24" s="4" customFormat="1" ht="33.75" customHeight="1" thickBot="1" x14ac:dyDescent="0.3">
      <c r="A74" s="335"/>
      <c r="B74" s="44" t="str">
        <f t="shared" si="0"/>
        <v>ГБУЗ АО Енотаевская РБ</v>
      </c>
      <c r="C74" s="297" t="s">
        <v>188</v>
      </c>
      <c r="D74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74" s="300" t="s">
        <v>47</v>
      </c>
      <c r="F74" s="44" t="str">
        <f t="shared" si="1"/>
        <v>Не предусмотрено</v>
      </c>
      <c r="G74" s="300" t="s">
        <v>47</v>
      </c>
      <c r="H74" s="44" t="str">
        <f t="shared" si="2"/>
        <v>Не предусмотрено</v>
      </c>
      <c r="I74" s="300" t="s">
        <v>47</v>
      </c>
      <c r="J74" s="44" t="str">
        <f t="shared" si="29"/>
        <v>Не предусмотрено</v>
      </c>
      <c r="K74" s="68" t="s">
        <v>57</v>
      </c>
      <c r="L74" s="67" t="s">
        <v>57</v>
      </c>
      <c r="M74" s="68"/>
      <c r="N74" s="98"/>
      <c r="O74" s="98"/>
      <c r="P74" s="51" t="str">
        <f t="shared" ref="P74" si="33">IF(AND(N74&lt;&gt;0,M74="Кач."),O74/N74*100,"")</f>
        <v/>
      </c>
      <c r="Q74" s="51"/>
      <c r="R74" s="283" t="str">
        <f>IFERROR(AVERAGE(P74:P75),"")</f>
        <v/>
      </c>
      <c r="S74" s="385">
        <f>AVERAGE(Q74:Q75)</f>
        <v>101.33333333333334</v>
      </c>
      <c r="T74" s="279">
        <f>IFERROR((R74*0.7+S74*0.3)*2,S74*2)</f>
        <v>202.66666666666669</v>
      </c>
      <c r="U74" s="300" t="str">
        <f>IF(T74&lt;170,"ГЗ по услуге (работе) НЕ выполнено","")&amp;IF(AND(T74&gt;=170,T74&lt;=200),"ГЗ по услуге (работе) выполнено","")&amp;IF(T74&gt;200,"ГЗ по услуге (работе) ПЕРЕвыполнено","")</f>
        <v>ГЗ по услуге (работе) ПЕРЕвыполнено</v>
      </c>
      <c r="V74" s="300"/>
      <c r="W74" s="308"/>
      <c r="X74" s="304"/>
    </row>
    <row r="75" spans="1:24" s="4" customFormat="1" ht="34.5" customHeight="1" thickBot="1" x14ac:dyDescent="0.3">
      <c r="A75" s="335"/>
      <c r="B75" s="44" t="str">
        <f t="shared" si="0"/>
        <v>ГБУЗ АО Енотаевская РБ</v>
      </c>
      <c r="C75" s="299"/>
      <c r="D75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75" s="300"/>
      <c r="F75" s="44" t="str">
        <f t="shared" si="1"/>
        <v>Не предусмотрено</v>
      </c>
      <c r="G75" s="300"/>
      <c r="H75" s="44" t="str">
        <f t="shared" si="2"/>
        <v>Не предусмотрено</v>
      </c>
      <c r="I75" s="300"/>
      <c r="J75" s="44" t="str">
        <f t="shared" si="29"/>
        <v>Не предусмотрено</v>
      </c>
      <c r="K75" s="69" t="s">
        <v>189</v>
      </c>
      <c r="L75" s="70" t="s">
        <v>58</v>
      </c>
      <c r="M75" s="66" t="s">
        <v>42</v>
      </c>
      <c r="N75" s="96">
        <v>50</v>
      </c>
      <c r="O75" s="96">
        <v>38</v>
      </c>
      <c r="P75" s="53"/>
      <c r="Q75" s="52">
        <f>IF(AND(N75&lt;&gt;0,M75="объем"),(O75/N75*100)/$Y$2*12,"")</f>
        <v>101.33333333333334</v>
      </c>
      <c r="R75" s="283"/>
      <c r="S75" s="385"/>
      <c r="T75" s="279"/>
      <c r="U75" s="300"/>
      <c r="V75" s="300"/>
      <c r="W75" s="308"/>
      <c r="X75" s="304"/>
    </row>
    <row r="76" spans="1:24" s="4" customFormat="1" ht="32.25" customHeight="1" thickBot="1" x14ac:dyDescent="0.3">
      <c r="A76" s="335"/>
      <c r="B76" s="44" t="str">
        <f t="shared" si="0"/>
        <v>ГБУЗ АО Енотаевская РБ</v>
      </c>
      <c r="C76" s="318" t="s">
        <v>136</v>
      </c>
      <c r="D76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76" s="295" t="s">
        <v>137</v>
      </c>
      <c r="F76" s="44" t="str">
        <f t="shared" si="1"/>
        <v>амбулаторно</v>
      </c>
      <c r="G76" s="284" t="s">
        <v>136</v>
      </c>
      <c r="H76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76" s="284" t="s">
        <v>143</v>
      </c>
      <c r="J76" s="44" t="str">
        <f t="shared" si="29"/>
        <v xml:space="preserve">Не применяется </v>
      </c>
      <c r="K76" s="67" t="s">
        <v>128</v>
      </c>
      <c r="L76" s="67" t="s">
        <v>3</v>
      </c>
      <c r="M76" s="67" t="s">
        <v>5</v>
      </c>
      <c r="N76" s="98">
        <v>99</v>
      </c>
      <c r="O76" s="98">
        <v>99</v>
      </c>
      <c r="P76" s="51">
        <f t="shared" si="30"/>
        <v>100</v>
      </c>
      <c r="Q76" s="51"/>
      <c r="R76" s="276">
        <f>IFERROR(AVERAGE(P76:P78),"")</f>
        <v>100</v>
      </c>
      <c r="S76" s="408">
        <f>AVERAGE(Q76:Q78)</f>
        <v>100</v>
      </c>
      <c r="T76" s="272">
        <f>IFERROR((R76*0.7+S76*0.3)*2,S76*2)</f>
        <v>200</v>
      </c>
      <c r="U76" s="284" t="str">
        <f t="shared" ref="U76:U79" si="34">IF(T76&lt;170,"ГЗ по услуге (работе) НЕ выполнено","")&amp;IF(AND(T76&gt;=170,T76&lt;=200),"ГЗ по услуге (работе) выполнено","")&amp;IF(T76&gt;200,"ГЗ по услуге (работе) ПЕРЕвыполнено","")</f>
        <v>ГЗ по услуге (работе) выполнено</v>
      </c>
      <c r="V76" s="287"/>
      <c r="W76" s="308"/>
      <c r="X76" s="304"/>
    </row>
    <row r="77" spans="1:24" s="4" customFormat="1" ht="32.25" customHeight="1" thickBot="1" x14ac:dyDescent="0.3">
      <c r="A77" s="335"/>
      <c r="B77" s="44" t="str">
        <f t="shared" si="0"/>
        <v>ГБУЗ АО Енотаевская РБ</v>
      </c>
      <c r="C77" s="327"/>
      <c r="D77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77" s="295"/>
      <c r="F77" s="44" t="str">
        <f t="shared" si="1"/>
        <v>амбулаторно</v>
      </c>
      <c r="G77" s="285"/>
      <c r="H77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77" s="285"/>
      <c r="J77" s="44" t="str">
        <f t="shared" si="29"/>
        <v xml:space="preserve">Не применяется </v>
      </c>
      <c r="K77" s="64" t="s">
        <v>40</v>
      </c>
      <c r="L77" s="65" t="s">
        <v>118</v>
      </c>
      <c r="M77" s="66" t="s">
        <v>42</v>
      </c>
      <c r="N77" s="95">
        <v>980</v>
      </c>
      <c r="O77" s="95">
        <v>735</v>
      </c>
      <c r="P77" s="178"/>
      <c r="Q77" s="52">
        <f>IF(AND(N77&lt;&gt;0,M77="объем"),(O77/N77*100)/$Y$2*12,"")</f>
        <v>100</v>
      </c>
      <c r="R77" s="280"/>
      <c r="S77" s="396"/>
      <c r="T77" s="273"/>
      <c r="U77" s="285"/>
      <c r="V77" s="288"/>
      <c r="W77" s="308"/>
      <c r="X77" s="304"/>
    </row>
    <row r="78" spans="1:24" s="4" customFormat="1" ht="28.5" customHeight="1" thickBot="1" x14ac:dyDescent="0.3">
      <c r="A78" s="335"/>
      <c r="B78" s="44" t="str">
        <f t="shared" si="0"/>
        <v>ГБУЗ АО Енотаевская РБ</v>
      </c>
      <c r="C78" s="319"/>
      <c r="D78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78" s="121" t="s">
        <v>50</v>
      </c>
      <c r="F78" s="44" t="str">
        <f t="shared" si="1"/>
        <v>Вне медицинской организации</v>
      </c>
      <c r="G78" s="286"/>
      <c r="H78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78" s="286"/>
      <c r="J78" s="44" t="str">
        <f t="shared" si="29"/>
        <v xml:space="preserve">Не применяется </v>
      </c>
      <c r="K78" s="69" t="s">
        <v>146</v>
      </c>
      <c r="L78" s="70" t="s">
        <v>41</v>
      </c>
      <c r="M78" s="66" t="s">
        <v>42</v>
      </c>
      <c r="N78" s="94">
        <v>516</v>
      </c>
      <c r="O78" s="94">
        <v>387</v>
      </c>
      <c r="P78" s="178"/>
      <c r="Q78" s="52">
        <f>IF(AND(N78&lt;&gt;0,M78="объем"),(O78/N78*100)/$Y$2*12,"")</f>
        <v>100</v>
      </c>
      <c r="R78" s="277"/>
      <c r="S78" s="397"/>
      <c r="T78" s="278"/>
      <c r="U78" s="286"/>
      <c r="V78" s="289"/>
      <c r="W78" s="308"/>
      <c r="X78" s="304"/>
    </row>
    <row r="79" spans="1:24" s="4" customFormat="1" ht="28.5" customHeight="1" thickBot="1" x14ac:dyDescent="0.3">
      <c r="A79" s="335"/>
      <c r="B79" s="44" t="str">
        <f t="shared" si="0"/>
        <v>ГБУЗ АО Енотаевская РБ</v>
      </c>
      <c r="C79" s="318" t="s">
        <v>71</v>
      </c>
      <c r="D79" s="19" t="str">
        <f t="shared" si="0"/>
        <v>Паллиативная медицинская помощь</v>
      </c>
      <c r="E79" s="284" t="s">
        <v>299</v>
      </c>
      <c r="F79" s="44" t="str">
        <f t="shared" si="1"/>
        <v>Стационар</v>
      </c>
      <c r="G79" s="284" t="s">
        <v>43</v>
      </c>
      <c r="H79" s="44" t="str">
        <f t="shared" si="2"/>
        <v>паллиативная медицинская помощь</v>
      </c>
      <c r="I79" s="284" t="s">
        <v>143</v>
      </c>
      <c r="J79" s="44" t="str">
        <f t="shared" si="29"/>
        <v xml:space="preserve">Не применяется </v>
      </c>
      <c r="K79" s="67" t="s">
        <v>128</v>
      </c>
      <c r="L79" s="68" t="s">
        <v>3</v>
      </c>
      <c r="M79" s="67" t="s">
        <v>5</v>
      </c>
      <c r="N79" s="190">
        <v>99</v>
      </c>
      <c r="O79" s="190">
        <v>99</v>
      </c>
      <c r="P79" s="178">
        <f t="shared" si="30"/>
        <v>100</v>
      </c>
      <c r="Q79" s="179"/>
      <c r="R79" s="276">
        <f>IFERROR(AVERAGE(P79:P80),"")</f>
        <v>100</v>
      </c>
      <c r="S79" s="274">
        <f>AVERAGE(Q79:Q80)</f>
        <v>94.455946629859653</v>
      </c>
      <c r="T79" s="272">
        <f t="shared" ref="T79" si="35">IFERROR((R79*0.7+S79*0.3)*2,S79*2)</f>
        <v>196.67356797791578</v>
      </c>
      <c r="U79" s="284" t="str">
        <f t="shared" si="34"/>
        <v>ГЗ по услуге (работе) выполнено</v>
      </c>
      <c r="V79" s="287"/>
      <c r="W79" s="308"/>
      <c r="X79" s="304"/>
    </row>
    <row r="80" spans="1:24" s="4" customFormat="1" ht="28.5" customHeight="1" thickBot="1" x14ac:dyDescent="0.3">
      <c r="A80" s="335"/>
      <c r="B80" s="44" t="str">
        <f t="shared" si="0"/>
        <v>ГБУЗ АО Енотаевская РБ</v>
      </c>
      <c r="C80" s="327"/>
      <c r="D80" s="19" t="str">
        <f t="shared" si="0"/>
        <v>Паллиативная медицинская помощь</v>
      </c>
      <c r="E80" s="286"/>
      <c r="F80" s="44" t="str">
        <f t="shared" si="1"/>
        <v>Стационар</v>
      </c>
      <c r="G80" s="286"/>
      <c r="H80" s="44" t="str">
        <f t="shared" si="2"/>
        <v>паллиативная медицинская помощь</v>
      </c>
      <c r="I80" s="286"/>
      <c r="J80" s="44" t="str">
        <f t="shared" si="29"/>
        <v xml:space="preserve">Не применяется </v>
      </c>
      <c r="K80" s="69" t="s">
        <v>134</v>
      </c>
      <c r="L80" s="70" t="s">
        <v>135</v>
      </c>
      <c r="M80" s="66" t="s">
        <v>42</v>
      </c>
      <c r="N80" s="163">
        <v>2898</v>
      </c>
      <c r="O80" s="163">
        <v>2053</v>
      </c>
      <c r="P80" s="178"/>
      <c r="Q80" s="265">
        <f t="shared" ref="Q80:Q82" si="36">IF(AND(N80&lt;&gt;0,M80="объем"),(O80/N80*100)/$Y$2*12,"")</f>
        <v>94.455946629859653</v>
      </c>
      <c r="R80" s="277"/>
      <c r="S80" s="275"/>
      <c r="T80" s="278"/>
      <c r="U80" s="286"/>
      <c r="V80" s="289"/>
      <c r="W80" s="308"/>
      <c r="X80" s="304"/>
    </row>
    <row r="81" spans="1:24" s="4" customFormat="1" ht="34.15" customHeight="1" thickBot="1" x14ac:dyDescent="0.3">
      <c r="A81" s="335"/>
      <c r="B81" s="44" t="str">
        <f>IF(A81="",B80,A81)</f>
        <v>ГБУЗ АО Енотаевская РБ</v>
      </c>
      <c r="C81" s="327"/>
      <c r="D81" s="19" t="str">
        <f t="shared" si="0"/>
        <v>Паллиативная медицинская помощь</v>
      </c>
      <c r="E81" s="284" t="s">
        <v>137</v>
      </c>
      <c r="F81" s="44" t="str">
        <f t="shared" si="1"/>
        <v>амбулаторно</v>
      </c>
      <c r="G81" s="284" t="s">
        <v>43</v>
      </c>
      <c r="H81" s="44" t="str">
        <f t="shared" si="2"/>
        <v>паллиативная медицинская помощь</v>
      </c>
      <c r="I81" s="284" t="s">
        <v>143</v>
      </c>
      <c r="J81" s="44" t="str">
        <f t="shared" si="29"/>
        <v xml:space="preserve">Не применяется </v>
      </c>
      <c r="K81" s="68" t="s">
        <v>128</v>
      </c>
      <c r="L81" s="67" t="s">
        <v>3</v>
      </c>
      <c r="M81" s="67" t="s">
        <v>5</v>
      </c>
      <c r="N81" s="98">
        <v>99</v>
      </c>
      <c r="O81" s="98">
        <v>99</v>
      </c>
      <c r="P81" s="178">
        <f t="shared" si="30"/>
        <v>100</v>
      </c>
      <c r="Q81" s="179"/>
      <c r="R81" s="283">
        <f>IFERROR(AVERAGE(P81:P82),"")</f>
        <v>100</v>
      </c>
      <c r="S81" s="282">
        <f>AVERAGE(Q81:Q82)</f>
        <v>100.18621973929237</v>
      </c>
      <c r="T81" s="279">
        <f>IFERROR((R81*0.7+S81*0.3)*2,S81*2)</f>
        <v>200.11173184357543</v>
      </c>
      <c r="U81" s="295" t="str">
        <f t="shared" ref="U81" si="37">IF(T81&lt;170,"ГЗ по услуге (работе) НЕ выполнено","")&amp;IF(AND(T81&gt;=170,T81&lt;=200),"ГЗ по услуге (работе) выполнено","")&amp;IF(T81&gt;200,"ГЗ по услуге (работе) ПЕРЕвыполнено","")</f>
        <v>ГЗ по услуге (работе) ПЕРЕвыполнено</v>
      </c>
      <c r="V81" s="295"/>
      <c r="W81" s="308"/>
      <c r="X81" s="304"/>
    </row>
    <row r="82" spans="1:24" s="4" customFormat="1" ht="34.15" customHeight="1" thickBot="1" x14ac:dyDescent="0.3">
      <c r="A82" s="335"/>
      <c r="B82" s="44" t="str">
        <f t="shared" si="0"/>
        <v>ГБУЗ АО Енотаевская РБ</v>
      </c>
      <c r="C82" s="327"/>
      <c r="D82" s="19" t="str">
        <f t="shared" si="0"/>
        <v>Паллиативная медицинская помощь</v>
      </c>
      <c r="E82" s="286"/>
      <c r="F82" s="44" t="str">
        <f t="shared" si="1"/>
        <v>амбулаторно</v>
      </c>
      <c r="G82" s="286"/>
      <c r="H82" s="44" t="str">
        <f t="shared" si="2"/>
        <v>паллиативная медицинская помощь</v>
      </c>
      <c r="I82" s="286"/>
      <c r="J82" s="44" t="str">
        <f t="shared" si="29"/>
        <v xml:space="preserve">Не применяется </v>
      </c>
      <c r="K82" s="69" t="s">
        <v>40</v>
      </c>
      <c r="L82" s="65" t="s">
        <v>118</v>
      </c>
      <c r="M82" s="66" t="s">
        <v>42</v>
      </c>
      <c r="N82" s="96">
        <v>358</v>
      </c>
      <c r="O82" s="96">
        <v>269</v>
      </c>
      <c r="P82" s="53"/>
      <c r="Q82" s="179">
        <f t="shared" si="36"/>
        <v>100.18621973929237</v>
      </c>
      <c r="R82" s="283"/>
      <c r="S82" s="282"/>
      <c r="T82" s="279"/>
      <c r="U82" s="295"/>
      <c r="V82" s="295"/>
      <c r="W82" s="308"/>
      <c r="X82" s="304"/>
    </row>
    <row r="83" spans="1:24" s="4" customFormat="1" ht="28.5" customHeight="1" thickBot="1" x14ac:dyDescent="0.3">
      <c r="A83" s="335"/>
      <c r="B83" s="44" t="str">
        <f t="shared" si="0"/>
        <v>ГБУЗ АО Енотаевская РБ</v>
      </c>
      <c r="C83" s="327"/>
      <c r="D83" s="19" t="str">
        <f t="shared" si="0"/>
        <v>Паллиативная медицинская помощь</v>
      </c>
      <c r="E83" s="284" t="s">
        <v>241</v>
      </c>
      <c r="F83" s="44" t="str">
        <f t="shared" si="1"/>
        <v>амбулаторно на дому выездными патронажными бригадами</v>
      </c>
      <c r="G83" s="284" t="s">
        <v>43</v>
      </c>
      <c r="H83" s="44" t="str">
        <f t="shared" si="2"/>
        <v>паллиативная медицинская помощь</v>
      </c>
      <c r="I83" s="284" t="s">
        <v>143</v>
      </c>
      <c r="J83" s="44" t="str">
        <f t="shared" si="29"/>
        <v xml:space="preserve">Не применяется </v>
      </c>
      <c r="K83" s="68" t="s">
        <v>128</v>
      </c>
      <c r="L83" s="67" t="s">
        <v>3</v>
      </c>
      <c r="M83" s="67" t="s">
        <v>5</v>
      </c>
      <c r="N83" s="98">
        <v>99</v>
      </c>
      <c r="O83" s="98">
        <v>99</v>
      </c>
      <c r="P83" s="119">
        <f t="shared" ref="P83" si="38">IF(AND(N83&lt;&gt;0,M83="Кач."),O83/N83*100,"")</f>
        <v>100</v>
      </c>
      <c r="Q83" s="119"/>
      <c r="R83" s="283">
        <f>IFERROR(AVERAGE(P83:P84),"")</f>
        <v>100</v>
      </c>
      <c r="S83" s="282">
        <f>AVERAGE(Q83:Q84)</f>
        <v>100.17271157167529</v>
      </c>
      <c r="T83" s="279">
        <f>IFERROR((R83*0.7+S83*0.3)*2,S83*2)</f>
        <v>200.10362694300517</v>
      </c>
      <c r="U83" s="295" t="str">
        <f t="shared" ref="U83" si="39">IF(T83&lt;170,"ГЗ по услуге (работе) НЕ выполнено","")&amp;IF(AND(T83&gt;=170,T83&lt;=200),"ГЗ по услуге (работе) выполнено","")&amp;IF(T83&gt;200,"ГЗ по услуге (работе) ПЕРЕвыполнено","")</f>
        <v>ГЗ по услуге (работе) ПЕРЕвыполнено</v>
      </c>
      <c r="V83" s="295"/>
      <c r="W83" s="308"/>
      <c r="X83" s="304"/>
    </row>
    <row r="84" spans="1:24" s="4" customFormat="1" ht="28.5" customHeight="1" thickBot="1" x14ac:dyDescent="0.3">
      <c r="A84" s="335"/>
      <c r="B84" s="44" t="str">
        <f t="shared" si="0"/>
        <v>ГБУЗ АО Енотаевская РБ</v>
      </c>
      <c r="C84" s="319"/>
      <c r="D84" s="19" t="str">
        <f t="shared" si="0"/>
        <v>Паллиативная медицинская помощь</v>
      </c>
      <c r="E84" s="286"/>
      <c r="F84" s="44" t="str">
        <f t="shared" si="1"/>
        <v>амбулаторно на дому выездными патронажными бригадами</v>
      </c>
      <c r="G84" s="286"/>
      <c r="H84" s="44" t="str">
        <f t="shared" si="2"/>
        <v>паллиативная медицинская помощь</v>
      </c>
      <c r="I84" s="286"/>
      <c r="J84" s="44" t="str">
        <f t="shared" si="29"/>
        <v xml:space="preserve">Не применяется </v>
      </c>
      <c r="K84" s="69" t="s">
        <v>40</v>
      </c>
      <c r="L84" s="65" t="s">
        <v>118</v>
      </c>
      <c r="M84" s="66" t="s">
        <v>42</v>
      </c>
      <c r="N84" s="96">
        <v>386</v>
      </c>
      <c r="O84" s="96">
        <v>290</v>
      </c>
      <c r="P84" s="53"/>
      <c r="Q84" s="120">
        <f t="shared" ref="Q84" si="40">IF(AND(N84&lt;&gt;0,M84="объем"),(O84/N84*100)/$Y$2*12,"")</f>
        <v>100.17271157167529</v>
      </c>
      <c r="R84" s="283"/>
      <c r="S84" s="282"/>
      <c r="T84" s="279"/>
      <c r="U84" s="295"/>
      <c r="V84" s="295"/>
      <c r="W84" s="308"/>
      <c r="X84" s="304"/>
    </row>
    <row r="85" spans="1:24" s="4" customFormat="1" ht="28.5" customHeight="1" thickBot="1" x14ac:dyDescent="0.3">
      <c r="A85" s="335"/>
      <c r="B85" s="44" t="str">
        <f t="shared" si="0"/>
        <v>ГБУЗ АО Енотаевская РБ</v>
      </c>
      <c r="C85" s="318" t="s">
        <v>338</v>
      </c>
      <c r="D85" s="19" t="str">
        <f t="shared" si="0"/>
        <v>Содержание (эксплуатация) имущества, находящего в собственности Астраханской области</v>
      </c>
      <c r="E85" s="295" t="s">
        <v>275</v>
      </c>
      <c r="F85" s="44" t="str">
        <f t="shared" si="1"/>
        <v>заключение договоров</v>
      </c>
      <c r="G85" s="295" t="s">
        <v>277</v>
      </c>
      <c r="H85" s="44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85" s="295" t="s">
        <v>276</v>
      </c>
      <c r="J85" s="44" t="str">
        <f t="shared" ref="J85:J109" si="41">IF(I85="",J84,I85)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85" s="71" t="s">
        <v>227</v>
      </c>
      <c r="L85" s="65" t="s">
        <v>3</v>
      </c>
      <c r="M85" s="67" t="s">
        <v>5</v>
      </c>
      <c r="N85" s="98">
        <v>100</v>
      </c>
      <c r="O85" s="98">
        <v>100</v>
      </c>
      <c r="P85" s="51">
        <f>IF(AND(N85&lt;&gt;0,M85="Кач."),O85/N85*100,"")</f>
        <v>100</v>
      </c>
      <c r="Q85" s="51"/>
      <c r="R85" s="283">
        <f>IFERROR(AVERAGE(P85:P86),"")</f>
        <v>100</v>
      </c>
      <c r="S85" s="282">
        <f>AVERAGE(Q85:Q86)</f>
        <v>100</v>
      </c>
      <c r="T85" s="279">
        <f>IFERROR((R85*0.7+S85*0.3)*2,S85*2)</f>
        <v>200</v>
      </c>
      <c r="U85" s="295" t="str">
        <f t="shared" ref="U85" si="42">IF(T85&lt;170,"ГЗ по услуге (работе) НЕ выполнено","")&amp;IF(AND(T85&gt;=170,T85&lt;=200),"ГЗ по услуге (работе) выполнено","")&amp;IF(T85&gt;200,"ГЗ по услуге (работе) ПЕРЕвыполнено","")</f>
        <v>ГЗ по услуге (работе) выполнено</v>
      </c>
      <c r="V85" s="295"/>
      <c r="W85" s="308"/>
      <c r="X85" s="304"/>
    </row>
    <row r="86" spans="1:24" s="4" customFormat="1" ht="34.5" customHeight="1" thickBot="1" x14ac:dyDescent="0.3">
      <c r="A86" s="336"/>
      <c r="B86" s="44" t="str">
        <f t="shared" si="0"/>
        <v>ГБУЗ АО Енотаевская РБ</v>
      </c>
      <c r="C86" s="320"/>
      <c r="D86" s="19" t="str">
        <f t="shared" si="0"/>
        <v>Содержание (эксплуатация) имущества, находящего в собственности Астраханской области</v>
      </c>
      <c r="E86" s="295"/>
      <c r="F86" s="44" t="str">
        <f t="shared" si="1"/>
        <v>заключение договоров</v>
      </c>
      <c r="G86" s="295"/>
      <c r="H86" s="44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86" s="295"/>
      <c r="J86" s="44" t="str">
        <f t="shared" si="4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86" s="72" t="s">
        <v>232</v>
      </c>
      <c r="L86" s="65" t="s">
        <v>228</v>
      </c>
      <c r="M86" s="66" t="s">
        <v>42</v>
      </c>
      <c r="N86" s="96">
        <v>11.64</v>
      </c>
      <c r="O86" s="96">
        <v>11.64</v>
      </c>
      <c r="P86" s="53"/>
      <c r="Q86" s="55">
        <f>IF(AND(N86&lt;&gt;0,M86="объем"),(O86/N86*100),"")</f>
        <v>100</v>
      </c>
      <c r="R86" s="283"/>
      <c r="S86" s="282"/>
      <c r="T86" s="279"/>
      <c r="U86" s="295"/>
      <c r="V86" s="295"/>
      <c r="W86" s="309"/>
      <c r="X86" s="305"/>
    </row>
    <row r="87" spans="1:24" s="4" customFormat="1" ht="26.25" customHeight="1" thickBot="1" x14ac:dyDescent="0.3">
      <c r="A87" s="292" t="s">
        <v>234</v>
      </c>
      <c r="B87" s="44" t="str">
        <f t="shared" si="0"/>
        <v>ГБУЗ АО ГБ ЗАТО Знаменск</v>
      </c>
      <c r="C87" s="297" t="s">
        <v>119</v>
      </c>
      <c r="D87" s="19" t="str">
        <f t="shared" si="0"/>
        <v>ПМСП, не включенная в базовую программу ОМС</v>
      </c>
      <c r="E87" s="300" t="s">
        <v>137</v>
      </c>
      <c r="F87" s="44" t="str">
        <f t="shared" si="1"/>
        <v>амбулаторно</v>
      </c>
      <c r="G87" s="295" t="s">
        <v>140</v>
      </c>
      <c r="H87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87" s="287" t="s">
        <v>139</v>
      </c>
      <c r="J87" s="44" t="str">
        <f t="shared" si="41"/>
        <v>по профилю Фтизиатрия</v>
      </c>
      <c r="K87" s="68" t="s">
        <v>128</v>
      </c>
      <c r="L87" s="67" t="s">
        <v>3</v>
      </c>
      <c r="M87" s="67" t="s">
        <v>5</v>
      </c>
      <c r="N87" s="98">
        <v>99</v>
      </c>
      <c r="O87" s="98">
        <v>99</v>
      </c>
      <c r="P87" s="51">
        <f t="shared" si="30"/>
        <v>100</v>
      </c>
      <c r="Q87" s="51"/>
      <c r="R87" s="283">
        <f>IFERROR(AVERAGE(P87:P89),"")</f>
        <v>100</v>
      </c>
      <c r="S87" s="282">
        <f>AVERAGE(Q87:Q89)</f>
        <v>85.603126590150964</v>
      </c>
      <c r="T87" s="279">
        <f>IFERROR((R87*0.7+S87*0.3)*2,S87*2)</f>
        <v>191.36187595409058</v>
      </c>
      <c r="U87" s="295" t="str">
        <f>IF(T87&lt;170,"ГЗ по услуге (работе) НЕ выполнено","")&amp;IF(AND(T87&gt;=170,T87&lt;=200),"ГЗ по услуге (работе) выполнено","")&amp;IF(T87&gt;200,"ГЗ по услуге (работе) ПЕРЕвыполнено","")</f>
        <v>ГЗ по услуге (работе) выполнено</v>
      </c>
      <c r="V87" s="333"/>
      <c r="W87" s="307">
        <f>AVERAGE(T87:T111)</f>
        <v>188.30615903755191</v>
      </c>
      <c r="X87" s="303" t="str">
        <f t="shared" ref="X87" si="43">IF(W87&lt;170,"ГЗ по учреждению не выполнено","")&amp;IF(AND(W87&gt;=170,W87&lt;=200),"ГЗ по учреждению выполнено","")&amp;IF(W87&gt;200,"ГЗ по учреждению перевыполнено","")</f>
        <v>ГЗ по учреждению выполнено</v>
      </c>
    </row>
    <row r="88" spans="1:24" s="4" customFormat="1" ht="37.5" customHeight="1" thickBot="1" x14ac:dyDescent="0.3">
      <c r="A88" s="293"/>
      <c r="B88" s="44" t="str">
        <f t="shared" si="0"/>
        <v>ГБУЗ АО ГБ ЗАТО Знаменск</v>
      </c>
      <c r="C88" s="298"/>
      <c r="D88" s="19" t="str">
        <f t="shared" si="0"/>
        <v>ПМСП, не включенная в базовую программу ОМС</v>
      </c>
      <c r="E88" s="300"/>
      <c r="F88" s="44" t="str">
        <f t="shared" si="1"/>
        <v>амбулаторно</v>
      </c>
      <c r="G88" s="295"/>
      <c r="H88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88" s="288"/>
      <c r="J88" s="44" t="str">
        <f t="shared" si="41"/>
        <v>по профилю Фтизиатрия</v>
      </c>
      <c r="K88" s="69" t="s">
        <v>40</v>
      </c>
      <c r="L88" s="65" t="s">
        <v>118</v>
      </c>
      <c r="M88" s="66" t="s">
        <v>42</v>
      </c>
      <c r="N88" s="96">
        <v>2307</v>
      </c>
      <c r="O88" s="164">
        <v>1464</v>
      </c>
      <c r="P88" s="53"/>
      <c r="Q88" s="270">
        <f t="shared" ref="Q88:Q93" si="44">IF(AND(N88&lt;&gt;0,M88="объем"),(O88/N88*100)/$Y$2*12,"")</f>
        <v>84.612050281751195</v>
      </c>
      <c r="R88" s="283"/>
      <c r="S88" s="282"/>
      <c r="T88" s="279"/>
      <c r="U88" s="295"/>
      <c r="V88" s="333"/>
      <c r="W88" s="308"/>
      <c r="X88" s="304"/>
    </row>
    <row r="89" spans="1:24" s="4" customFormat="1" ht="36.75" customHeight="1" thickBot="1" x14ac:dyDescent="0.3">
      <c r="A89" s="293"/>
      <c r="B89" s="44" t="str">
        <f t="shared" si="0"/>
        <v>ГБУЗ АО ГБ ЗАТО Знаменск</v>
      </c>
      <c r="C89" s="298"/>
      <c r="D89" s="19" t="str">
        <f t="shared" si="0"/>
        <v>ПМСП, не включенная в базовую программу ОМС</v>
      </c>
      <c r="E89" s="300"/>
      <c r="F89" s="44" t="str">
        <f t="shared" si="1"/>
        <v>амбулаторно</v>
      </c>
      <c r="G89" s="295"/>
      <c r="H89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89" s="289"/>
      <c r="J89" s="44" t="str">
        <f t="shared" si="41"/>
        <v>по профилю Фтизиатрия</v>
      </c>
      <c r="K89" s="69" t="s">
        <v>133</v>
      </c>
      <c r="L89" s="65" t="s">
        <v>118</v>
      </c>
      <c r="M89" s="66" t="s">
        <v>42</v>
      </c>
      <c r="N89" s="96">
        <v>736</v>
      </c>
      <c r="O89" s="95">
        <v>478</v>
      </c>
      <c r="P89" s="53"/>
      <c r="Q89" s="270">
        <f t="shared" si="44"/>
        <v>86.594202898550733</v>
      </c>
      <c r="R89" s="283"/>
      <c r="S89" s="282"/>
      <c r="T89" s="279"/>
      <c r="U89" s="295"/>
      <c r="V89" s="333"/>
      <c r="W89" s="308"/>
      <c r="X89" s="304"/>
    </row>
    <row r="90" spans="1:24" s="4" customFormat="1" ht="38.25" customHeight="1" thickBot="1" x14ac:dyDescent="0.3">
      <c r="A90" s="293"/>
      <c r="B90" s="44" t="str">
        <f t="shared" si="0"/>
        <v>ГБУЗ АО ГБ ЗАТО Знаменск</v>
      </c>
      <c r="C90" s="298"/>
      <c r="D90" s="19" t="str">
        <f t="shared" si="0"/>
        <v>ПМСП, не включенная в базовую программу ОМС</v>
      </c>
      <c r="E90" s="300" t="s">
        <v>137</v>
      </c>
      <c r="F90" s="44" t="str">
        <f t="shared" si="1"/>
        <v>амбулаторно</v>
      </c>
      <c r="G90" s="295" t="s">
        <v>161</v>
      </c>
      <c r="H90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90" s="287" t="s">
        <v>265</v>
      </c>
      <c r="J90" s="44" t="str">
        <f t="shared" si="41"/>
        <v>по профилю психиатрия-наркология</v>
      </c>
      <c r="K90" s="68" t="s">
        <v>128</v>
      </c>
      <c r="L90" s="67" t="s">
        <v>3</v>
      </c>
      <c r="M90" s="67" t="s">
        <v>5</v>
      </c>
      <c r="N90" s="98">
        <v>99</v>
      </c>
      <c r="O90" s="98">
        <v>99</v>
      </c>
      <c r="P90" s="51">
        <f t="shared" si="15"/>
        <v>100</v>
      </c>
      <c r="Q90" s="51"/>
      <c r="R90" s="283">
        <f>IFERROR(AVERAGE(P90:P92),"")</f>
        <v>100</v>
      </c>
      <c r="S90" s="282">
        <f>AVERAGE(Q90:Q92)</f>
        <v>56.052766158735487</v>
      </c>
      <c r="T90" s="279">
        <f>IFERROR((R90*0.7+S90*0.3)*2,S90*2)</f>
        <v>173.6316596952413</v>
      </c>
      <c r="U90" s="295" t="str">
        <f>IF(T90&lt;170,"ГЗ по услуге (работе) НЕ выполнено","")&amp;IF(AND(T90&gt;=170,T90&lt;=200),"ГЗ по услуге (работе) выполнено","")&amp;IF(T90&gt;200,"ГЗ по услуге (работе) ПЕРЕвыполнено","")</f>
        <v>ГЗ по услуге (работе) выполнено</v>
      </c>
      <c r="V90" s="295"/>
      <c r="W90" s="308"/>
      <c r="X90" s="304"/>
    </row>
    <row r="91" spans="1:24" s="4" customFormat="1" ht="39.75" customHeight="1" thickBot="1" x14ac:dyDescent="0.3">
      <c r="A91" s="293"/>
      <c r="B91" s="44" t="str">
        <f t="shared" si="0"/>
        <v>ГБУЗ АО ГБ ЗАТО Знаменск</v>
      </c>
      <c r="C91" s="298"/>
      <c r="D91" s="19" t="str">
        <f t="shared" si="0"/>
        <v>ПМСП, не включенная в базовую программу ОМС</v>
      </c>
      <c r="E91" s="300"/>
      <c r="F91" s="44" t="str">
        <f t="shared" si="1"/>
        <v>амбулаторно</v>
      </c>
      <c r="G91" s="295"/>
      <c r="H91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91" s="288"/>
      <c r="J91" s="44" t="str">
        <f t="shared" si="41"/>
        <v>по профилю психиатрия-наркология</v>
      </c>
      <c r="K91" s="69" t="s">
        <v>40</v>
      </c>
      <c r="L91" s="65" t="s">
        <v>118</v>
      </c>
      <c r="M91" s="66" t="s">
        <v>42</v>
      </c>
      <c r="N91" s="162">
        <v>4166</v>
      </c>
      <c r="O91" s="95">
        <v>1311</v>
      </c>
      <c r="P91" s="53"/>
      <c r="Q91" s="270">
        <f t="shared" si="44"/>
        <v>41.958713394143061</v>
      </c>
      <c r="R91" s="283"/>
      <c r="S91" s="282"/>
      <c r="T91" s="279"/>
      <c r="U91" s="295"/>
      <c r="V91" s="295"/>
      <c r="W91" s="308"/>
      <c r="X91" s="304"/>
    </row>
    <row r="92" spans="1:24" s="4" customFormat="1" ht="34.5" customHeight="1" thickBot="1" x14ac:dyDescent="0.3">
      <c r="A92" s="293"/>
      <c r="B92" s="44" t="str">
        <f t="shared" si="0"/>
        <v>ГБУЗ АО ГБ ЗАТО Знаменск</v>
      </c>
      <c r="C92" s="298"/>
      <c r="D92" s="19" t="str">
        <f t="shared" si="0"/>
        <v>ПМСП, не включенная в базовую программу ОМС</v>
      </c>
      <c r="E92" s="300"/>
      <c r="F92" s="44" t="str">
        <f t="shared" si="1"/>
        <v>амбулаторно</v>
      </c>
      <c r="G92" s="295"/>
      <c r="H92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92" s="289"/>
      <c r="J92" s="44" t="str">
        <f t="shared" si="41"/>
        <v>по профилю психиатрия-наркология</v>
      </c>
      <c r="K92" s="69" t="s">
        <v>133</v>
      </c>
      <c r="L92" s="65" t="s">
        <v>118</v>
      </c>
      <c r="M92" s="66" t="s">
        <v>42</v>
      </c>
      <c r="N92" s="162">
        <v>1226</v>
      </c>
      <c r="O92" s="95">
        <v>645</v>
      </c>
      <c r="P92" s="53"/>
      <c r="Q92" s="270">
        <f t="shared" si="44"/>
        <v>70.146818923327913</v>
      </c>
      <c r="R92" s="283"/>
      <c r="S92" s="282"/>
      <c r="T92" s="279"/>
      <c r="U92" s="295"/>
      <c r="V92" s="295"/>
      <c r="W92" s="308"/>
      <c r="X92" s="304"/>
    </row>
    <row r="93" spans="1:24" s="4" customFormat="1" ht="36" customHeight="1" thickBot="1" x14ac:dyDescent="0.3">
      <c r="A93" s="293"/>
      <c r="B93" s="44" t="str">
        <f t="shared" si="0"/>
        <v>ГБУЗ АО ГБ ЗАТО Знаменск</v>
      </c>
      <c r="C93" s="298"/>
      <c r="D93" s="19" t="str">
        <f t="shared" si="0"/>
        <v>ПМСП, не включенная в базовую программу ОМС</v>
      </c>
      <c r="E93" s="287" t="s">
        <v>244</v>
      </c>
      <c r="F93" s="44" t="str">
        <f t="shared" si="1"/>
        <v>дневной стационар</v>
      </c>
      <c r="G93" s="284" t="s">
        <v>161</v>
      </c>
      <c r="H93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93" s="287" t="s">
        <v>265</v>
      </c>
      <c r="J93" s="44" t="str">
        <f t="shared" si="41"/>
        <v>по профилю психиатрия-наркология</v>
      </c>
      <c r="K93" s="67" t="s">
        <v>128</v>
      </c>
      <c r="L93" s="67" t="s">
        <v>3</v>
      </c>
      <c r="M93" s="67" t="s">
        <v>5</v>
      </c>
      <c r="N93" s="98">
        <v>99</v>
      </c>
      <c r="O93" s="98">
        <v>99</v>
      </c>
      <c r="P93" s="116">
        <f t="shared" ref="P93" si="45">IF(AND(N93&lt;&gt;0,M93="Кач."),O93/N93*100,"")</f>
        <v>100</v>
      </c>
      <c r="Q93" s="116" t="str">
        <f t="shared" si="44"/>
        <v/>
      </c>
      <c r="R93" s="283">
        <f>IFERROR(AVERAGE(P93:P94),"")</f>
        <v>100</v>
      </c>
      <c r="S93" s="282">
        <f>AVERAGE(Q93:Q94)</f>
        <v>61.1111111111111</v>
      </c>
      <c r="T93" s="279">
        <f>IFERROR((R93*0.7+S93*0.3)*2,S93*2)</f>
        <v>176.66666666666666</v>
      </c>
      <c r="U93" s="295" t="str">
        <f t="shared" ref="U93" si="46">IF(T93&lt;170,"ГЗ по услуге (работе) НЕ выполнено","")&amp;IF(AND(T93&gt;=170,T93&lt;=200),"ГЗ по услуге (работе) выполнено","")&amp;IF(T93&gt;200,"ГЗ по услуге (работе) ПЕРЕвыполнено","")</f>
        <v>ГЗ по услуге (работе) выполнено</v>
      </c>
      <c r="V93" s="295"/>
      <c r="W93" s="308"/>
      <c r="X93" s="304"/>
    </row>
    <row r="94" spans="1:24" s="4" customFormat="1" ht="35.25" customHeight="1" thickBot="1" x14ac:dyDescent="0.3">
      <c r="A94" s="293"/>
      <c r="B94" s="44" t="str">
        <f t="shared" si="0"/>
        <v>ГБУЗ АО ГБ ЗАТО Знаменск</v>
      </c>
      <c r="C94" s="298"/>
      <c r="D94" s="19" t="str">
        <f t="shared" si="0"/>
        <v>ПМСП, не включенная в базовую программу ОМС</v>
      </c>
      <c r="E94" s="289"/>
      <c r="F94" s="44" t="str">
        <f t="shared" si="1"/>
        <v>дневной стационар</v>
      </c>
      <c r="G94" s="286"/>
      <c r="H94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94" s="289"/>
      <c r="J94" s="44" t="str">
        <f t="shared" si="41"/>
        <v>по профилю психиатрия-наркология</v>
      </c>
      <c r="K94" s="69" t="s">
        <v>144</v>
      </c>
      <c r="L94" s="70" t="s">
        <v>145</v>
      </c>
      <c r="M94" s="66" t="s">
        <v>42</v>
      </c>
      <c r="N94" s="94">
        <v>24</v>
      </c>
      <c r="O94" s="94">
        <v>11</v>
      </c>
      <c r="P94" s="53"/>
      <c r="Q94" s="270">
        <f>IF(AND(N94&lt;&gt;0,M94="объем"),(O94/N94*100)/$Y$2*12,"")</f>
        <v>61.1111111111111</v>
      </c>
      <c r="R94" s="283"/>
      <c r="S94" s="282"/>
      <c r="T94" s="279"/>
      <c r="U94" s="295"/>
      <c r="V94" s="295"/>
      <c r="W94" s="308"/>
      <c r="X94" s="304"/>
    </row>
    <row r="95" spans="1:24" s="4" customFormat="1" ht="48" customHeight="1" thickBot="1" x14ac:dyDescent="0.3">
      <c r="A95" s="293"/>
      <c r="B95" s="44" t="str">
        <f t="shared" si="0"/>
        <v>ГБУЗ АО ГБ ЗАТО Знаменск</v>
      </c>
      <c r="C95" s="298"/>
      <c r="D95" s="19" t="str">
        <f t="shared" si="0"/>
        <v>ПМСП, не включенная в базовую программу ОМС</v>
      </c>
      <c r="E95" s="287" t="s">
        <v>137</v>
      </c>
      <c r="F95" s="44" t="str">
        <f t="shared" si="1"/>
        <v>амбулаторно</v>
      </c>
      <c r="G95" s="284" t="s">
        <v>39</v>
      </c>
      <c r="H95" s="44" t="str">
        <f t="shared" si="2"/>
        <v>Первичная медико-санитарная помощь, в части диагностики и лечения</v>
      </c>
      <c r="I95" s="287" t="s">
        <v>240</v>
      </c>
      <c r="J95" s="44" t="str">
        <f t="shared" si="41"/>
        <v>Вакцинация</v>
      </c>
      <c r="K95" s="68" t="s">
        <v>128</v>
      </c>
      <c r="L95" s="67" t="s">
        <v>3</v>
      </c>
      <c r="M95" s="67" t="s">
        <v>5</v>
      </c>
      <c r="N95" s="98">
        <v>99</v>
      </c>
      <c r="O95" s="98">
        <v>99</v>
      </c>
      <c r="P95" s="116">
        <f t="shared" ref="P95:P99" si="47">IF(AND(N95&lt;&gt;0,M95="Кач."),O95/N95*100,"")</f>
        <v>100</v>
      </c>
      <c r="Q95" s="116"/>
      <c r="R95" s="276">
        <f>IFERROR(AVERAGE(P95:P96),"")</f>
        <v>100</v>
      </c>
      <c r="S95" s="282">
        <f>AVERAGE(Q95:Q96)</f>
        <v>88</v>
      </c>
      <c r="T95" s="279">
        <f>IFERROR((R95*0.7+S95*0.3)*2,S95*2)</f>
        <v>192.8</v>
      </c>
      <c r="U95" s="295" t="str">
        <f t="shared" ref="U95:U97" si="48">IF(T95&lt;170,"ГЗ по услуге (работе) НЕ выполнено","")&amp;IF(AND(T95&gt;=170,T95&lt;=200),"ГЗ по услуге (работе) выполнено","")&amp;IF(T95&gt;200,"ГЗ по услуге (работе) ПЕРЕвыполнено","")</f>
        <v>ГЗ по услуге (работе) выполнено</v>
      </c>
      <c r="V95" s="295"/>
      <c r="W95" s="308"/>
      <c r="X95" s="304"/>
    </row>
    <row r="96" spans="1:24" s="4" customFormat="1" ht="40.5" customHeight="1" thickBot="1" x14ac:dyDescent="0.3">
      <c r="A96" s="293"/>
      <c r="B96" s="44" t="str">
        <f t="shared" si="0"/>
        <v>ГБУЗ АО ГБ ЗАТО Знаменск</v>
      </c>
      <c r="C96" s="299"/>
      <c r="D96" s="19" t="str">
        <f t="shared" si="0"/>
        <v>ПМСП, не включенная в базовую программу ОМС</v>
      </c>
      <c r="E96" s="289"/>
      <c r="F96" s="44" t="str">
        <f t="shared" si="1"/>
        <v>амбулаторно</v>
      </c>
      <c r="G96" s="286"/>
      <c r="H96" s="44" t="str">
        <f t="shared" si="2"/>
        <v>Первичная медико-санитарная помощь, в части диагностики и лечения</v>
      </c>
      <c r="I96" s="289"/>
      <c r="J96" s="44" t="str">
        <f t="shared" si="41"/>
        <v>Вакцинация</v>
      </c>
      <c r="K96" s="69" t="s">
        <v>40</v>
      </c>
      <c r="L96" s="65" t="s">
        <v>118</v>
      </c>
      <c r="M96" s="66" t="s">
        <v>42</v>
      </c>
      <c r="N96" s="96">
        <v>50</v>
      </c>
      <c r="O96" s="97">
        <v>33</v>
      </c>
      <c r="P96" s="178"/>
      <c r="Q96" s="270">
        <f t="shared" ref="Q96:Q100" si="49">IF(AND(N96&lt;&gt;0,M96="объем"),(O96/N96*100)/$Y$2*12,"")</f>
        <v>88</v>
      </c>
      <c r="R96" s="277"/>
      <c r="S96" s="282"/>
      <c r="T96" s="279"/>
      <c r="U96" s="295"/>
      <c r="V96" s="295"/>
      <c r="W96" s="308"/>
      <c r="X96" s="304"/>
    </row>
    <row r="97" spans="1:24" s="4" customFormat="1" ht="39" customHeight="1" thickBot="1" x14ac:dyDescent="0.3">
      <c r="A97" s="293"/>
      <c r="B97" s="44" t="str">
        <f t="shared" si="0"/>
        <v>ГБУЗ АО ГБ ЗАТО Знаменск</v>
      </c>
      <c r="C97" s="297" t="s">
        <v>292</v>
      </c>
      <c r="D97" s="19" t="s">
        <v>292</v>
      </c>
      <c r="E97" s="287" t="s">
        <v>300</v>
      </c>
      <c r="F97" s="44" t="str">
        <f t="shared" si="1"/>
        <v>Амбулатоорно</v>
      </c>
      <c r="G97" s="284" t="s">
        <v>298</v>
      </c>
      <c r="H97" s="44" t="str">
        <f t="shared" si="2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97" s="287" t="s">
        <v>47</v>
      </c>
      <c r="J97" s="44" t="str">
        <f t="shared" si="41"/>
        <v>Не предусмотрено</v>
      </c>
      <c r="K97" s="80" t="s">
        <v>294</v>
      </c>
      <c r="L97" s="67" t="s">
        <v>3</v>
      </c>
      <c r="M97" s="67" t="s">
        <v>5</v>
      </c>
      <c r="N97" s="98">
        <v>99</v>
      </c>
      <c r="O97" s="98">
        <v>99</v>
      </c>
      <c r="P97" s="178">
        <f t="shared" si="47"/>
        <v>100</v>
      </c>
      <c r="Q97" s="179"/>
      <c r="R97" s="276">
        <f t="shared" ref="R97:R99" si="50">IFERROR(AVERAGE(P97:P98),"")</f>
        <v>100</v>
      </c>
      <c r="S97" s="282">
        <f>AVERAGE(Q97:Q98)</f>
        <v>95.48387096774195</v>
      </c>
      <c r="T97" s="279">
        <f>IFERROR((R97*0.7+S97*0.3)*2,S97*2)</f>
        <v>197.29032258064518</v>
      </c>
      <c r="U97" s="295" t="str">
        <f t="shared" si="48"/>
        <v>ГЗ по услуге (работе) выполнено</v>
      </c>
      <c r="V97" s="284"/>
      <c r="W97" s="308"/>
      <c r="X97" s="304"/>
    </row>
    <row r="98" spans="1:24" s="4" customFormat="1" ht="46.5" customHeight="1" thickBot="1" x14ac:dyDescent="0.3">
      <c r="A98" s="293"/>
      <c r="B98" s="44" t="str">
        <f t="shared" si="0"/>
        <v>ГБУЗ АО ГБ ЗАТО Знаменск</v>
      </c>
      <c r="C98" s="299"/>
      <c r="D98" s="19" t="s">
        <v>292</v>
      </c>
      <c r="E98" s="289"/>
      <c r="F98" s="44" t="str">
        <f t="shared" si="1"/>
        <v>Амбулатоорно</v>
      </c>
      <c r="G98" s="286"/>
      <c r="H98" s="44" t="str">
        <f t="shared" si="2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98" s="289"/>
      <c r="J98" s="44" t="str">
        <f t="shared" si="41"/>
        <v>Не предусмотрено</v>
      </c>
      <c r="K98" s="69" t="s">
        <v>40</v>
      </c>
      <c r="L98" s="65" t="s">
        <v>118</v>
      </c>
      <c r="M98" s="66" t="s">
        <v>42</v>
      </c>
      <c r="N98" s="96">
        <v>620</v>
      </c>
      <c r="O98" s="97">
        <v>444</v>
      </c>
      <c r="P98" s="178"/>
      <c r="Q98" s="271">
        <f t="shared" si="49"/>
        <v>95.48387096774195</v>
      </c>
      <c r="R98" s="277"/>
      <c r="S98" s="282"/>
      <c r="T98" s="279"/>
      <c r="U98" s="295"/>
      <c r="V98" s="286"/>
      <c r="W98" s="308"/>
      <c r="X98" s="304"/>
    </row>
    <row r="99" spans="1:24" s="4" customFormat="1" ht="48" customHeight="1" thickBot="1" x14ac:dyDescent="0.3">
      <c r="A99" s="293"/>
      <c r="B99" s="44" t="str">
        <f t="shared" si="0"/>
        <v>ГБУЗ АО ГБ ЗАТО Знаменск</v>
      </c>
      <c r="C99" s="297" t="s">
        <v>188</v>
      </c>
      <c r="D99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99" s="300" t="s">
        <v>47</v>
      </c>
      <c r="F99" s="44" t="str">
        <f t="shared" si="1"/>
        <v>Не предусмотрено</v>
      </c>
      <c r="G99" s="300" t="s">
        <v>47</v>
      </c>
      <c r="H99" s="44" t="str">
        <f t="shared" ref="H99:H100" si="51">IF(G99="",H98,G99)</f>
        <v>Не предусмотрено</v>
      </c>
      <c r="I99" s="287" t="s">
        <v>47</v>
      </c>
      <c r="J99" s="44" t="str">
        <f t="shared" si="41"/>
        <v>Не предусмотрено</v>
      </c>
      <c r="K99" s="68" t="s">
        <v>57</v>
      </c>
      <c r="L99" s="67" t="s">
        <v>57</v>
      </c>
      <c r="M99" s="68"/>
      <c r="N99" s="98"/>
      <c r="O99" s="98"/>
      <c r="P99" s="178" t="str">
        <f t="shared" si="47"/>
        <v/>
      </c>
      <c r="Q99" s="179"/>
      <c r="R99" s="276" t="str">
        <f t="shared" si="50"/>
        <v/>
      </c>
      <c r="S99" s="282">
        <f>AVERAGE(Q99:Q100)</f>
        <v>74.666666666666686</v>
      </c>
      <c r="T99" s="279">
        <f>IFERROR((R99*0.7+S99*0.3)*2,S99*2)</f>
        <v>149.33333333333337</v>
      </c>
      <c r="U99" s="295" t="str">
        <f t="shared" ref="U99" si="52">IF(T99&lt;170,"ГЗ по услуге (работе) НЕ выполнено","")&amp;IF(AND(T99&gt;=170,T99&lt;=200),"ГЗ по услуге (работе) выполнено","")&amp;IF(T99&gt;200,"ГЗ по услуге (работе) ПЕРЕвыполнено","")</f>
        <v>ГЗ по услуге (работе) НЕ выполнено</v>
      </c>
      <c r="V99" s="295"/>
      <c r="W99" s="308"/>
      <c r="X99" s="304"/>
    </row>
    <row r="100" spans="1:24" s="4" customFormat="1" ht="48" customHeight="1" thickBot="1" x14ac:dyDescent="0.3">
      <c r="A100" s="293"/>
      <c r="B100" s="44" t="str">
        <f t="shared" si="0"/>
        <v>ГБУЗ АО ГБ ЗАТО Знаменск</v>
      </c>
      <c r="C100" s="299"/>
      <c r="D100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100" s="300"/>
      <c r="F100" s="44" t="str">
        <f t="shared" si="1"/>
        <v>Не предусмотрено</v>
      </c>
      <c r="G100" s="300"/>
      <c r="H100" s="44" t="str">
        <f t="shared" si="51"/>
        <v>Не предусмотрено</v>
      </c>
      <c r="I100" s="289"/>
      <c r="J100" s="44" t="str">
        <f t="shared" si="41"/>
        <v>Не предусмотрено</v>
      </c>
      <c r="K100" s="69" t="s">
        <v>189</v>
      </c>
      <c r="L100" s="70" t="s">
        <v>58</v>
      </c>
      <c r="M100" s="66" t="s">
        <v>42</v>
      </c>
      <c r="N100" s="96">
        <v>100</v>
      </c>
      <c r="O100" s="96">
        <v>56</v>
      </c>
      <c r="P100" s="178"/>
      <c r="Q100" s="270">
        <f t="shared" si="49"/>
        <v>74.666666666666686</v>
      </c>
      <c r="R100" s="277"/>
      <c r="S100" s="282"/>
      <c r="T100" s="279"/>
      <c r="U100" s="295"/>
      <c r="V100" s="295"/>
      <c r="W100" s="308"/>
      <c r="X100" s="304"/>
    </row>
    <row r="101" spans="1:24" s="4" customFormat="1" ht="48" customHeight="1" thickBot="1" x14ac:dyDescent="0.3">
      <c r="A101" s="293"/>
      <c r="B101" s="44" t="str">
        <f t="shared" si="0"/>
        <v>ГБУЗ АО ГБ ЗАТО Знаменск</v>
      </c>
      <c r="C101" s="297" t="s">
        <v>136</v>
      </c>
      <c r="D101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101" s="284" t="s">
        <v>137</v>
      </c>
      <c r="F101" s="44" t="str">
        <f t="shared" si="1"/>
        <v>амбулаторно</v>
      </c>
      <c r="G101" s="295" t="s">
        <v>136</v>
      </c>
      <c r="H101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101" s="284" t="s">
        <v>143</v>
      </c>
      <c r="J101" s="44" t="str">
        <f t="shared" si="41"/>
        <v xml:space="preserve">Не применяется </v>
      </c>
      <c r="K101" s="67" t="s">
        <v>128</v>
      </c>
      <c r="L101" s="67" t="s">
        <v>3</v>
      </c>
      <c r="M101" s="67" t="s">
        <v>5</v>
      </c>
      <c r="N101" s="98">
        <v>99</v>
      </c>
      <c r="O101" s="98">
        <v>99</v>
      </c>
      <c r="P101" s="51">
        <f t="shared" si="15"/>
        <v>100</v>
      </c>
      <c r="Q101" s="51"/>
      <c r="R101" s="276">
        <f>IFERROR(AVERAGE(P101:P103),"")</f>
        <v>100</v>
      </c>
      <c r="S101" s="282">
        <f>AVERAGE(Q101:Q103)</f>
        <v>95.333711262282691</v>
      </c>
      <c r="T101" s="279">
        <f>IFERROR((R101*0.7+S101*0.3)*2,S101*2)</f>
        <v>197.20022675736962</v>
      </c>
      <c r="U101" s="295" t="str">
        <f t="shared" ref="U101" si="53">IF(T101&lt;170,"ГЗ по услуге (работе) НЕ выполнено","")&amp;IF(AND(T101&gt;=170,T101&lt;=200),"ГЗ по услуге (работе) выполнено","")&amp;IF(T101&gt;200,"ГЗ по услуге (работе) ПЕРЕвыполнено","")</f>
        <v>ГЗ по услуге (работе) выполнено</v>
      </c>
      <c r="V101" s="295"/>
      <c r="W101" s="308"/>
      <c r="X101" s="304"/>
    </row>
    <row r="102" spans="1:24" s="4" customFormat="1" ht="48" customHeight="1" thickBot="1" x14ac:dyDescent="0.3">
      <c r="A102" s="293"/>
      <c r="B102" s="44" t="str">
        <f t="shared" ref="B102:B111" si="54">IF(A102="",B101,A102)</f>
        <v>ГБУЗ АО ГБ ЗАТО Знаменск</v>
      </c>
      <c r="C102" s="298"/>
      <c r="D102" s="19" t="str">
        <f t="shared" ref="D102:D165" si="55">IF(C102="",D101,C102)</f>
        <v>Медицинская помощь в экстренной форме незастрахованным гражданам в системе обязательного медицинского страхования</v>
      </c>
      <c r="E102" s="286"/>
      <c r="F102" s="44" t="str">
        <f t="shared" si="1"/>
        <v>амбулаторно</v>
      </c>
      <c r="G102" s="295"/>
      <c r="H102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102" s="285"/>
      <c r="J102" s="44" t="str">
        <f t="shared" si="41"/>
        <v xml:space="preserve">Не применяется </v>
      </c>
      <c r="K102" s="69" t="s">
        <v>40</v>
      </c>
      <c r="L102" s="65" t="s">
        <v>118</v>
      </c>
      <c r="M102" s="66" t="s">
        <v>42</v>
      </c>
      <c r="N102" s="96">
        <v>900</v>
      </c>
      <c r="O102" s="95">
        <v>643</v>
      </c>
      <c r="P102" s="53"/>
      <c r="Q102" s="115">
        <f t="shared" ref="Q102" si="56">IF(AND(N102&lt;&gt;0,M102="объем"),(O102/N102*100)/$Y$2*12,"")</f>
        <v>95.259259259259252</v>
      </c>
      <c r="R102" s="280"/>
      <c r="S102" s="282"/>
      <c r="T102" s="279"/>
      <c r="U102" s="295"/>
      <c r="V102" s="295"/>
      <c r="W102" s="308"/>
      <c r="X102" s="304"/>
    </row>
    <row r="103" spans="1:24" s="4" customFormat="1" ht="42.75" customHeight="1" thickBot="1" x14ac:dyDescent="0.3">
      <c r="A103" s="293"/>
      <c r="B103" s="44" t="str">
        <f t="shared" si="54"/>
        <v>ГБУЗ АО ГБ ЗАТО Знаменск</v>
      </c>
      <c r="C103" s="299"/>
      <c r="D103" s="19" t="str">
        <f t="shared" si="55"/>
        <v>Медицинская помощь в экстренной форме незастрахованным гражданам в системе обязательного медицинского страхования</v>
      </c>
      <c r="E103" s="156" t="s">
        <v>50</v>
      </c>
      <c r="F103" s="44" t="str">
        <f t="shared" si="1"/>
        <v>Вне медицинской организации</v>
      </c>
      <c r="G103" s="295"/>
      <c r="H103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103" s="286"/>
      <c r="J103" s="44" t="str">
        <f t="shared" si="41"/>
        <v xml:space="preserve">Не применяется </v>
      </c>
      <c r="K103" s="69" t="s">
        <v>146</v>
      </c>
      <c r="L103" s="70" t="s">
        <v>41</v>
      </c>
      <c r="M103" s="66" t="s">
        <v>42</v>
      </c>
      <c r="N103" s="94">
        <v>784</v>
      </c>
      <c r="O103" s="94">
        <v>561</v>
      </c>
      <c r="P103" s="53"/>
      <c r="Q103" s="52">
        <f>IF(AND(N103&lt;&gt;0,M103="объем"),(O103/N103*100)/$Y$2*12,"")</f>
        <v>95.408163265306129</v>
      </c>
      <c r="R103" s="277"/>
      <c r="S103" s="282"/>
      <c r="T103" s="279"/>
      <c r="U103" s="295"/>
      <c r="V103" s="295"/>
      <c r="W103" s="308"/>
      <c r="X103" s="304"/>
    </row>
    <row r="104" spans="1:24" s="4" customFormat="1" ht="36" customHeight="1" thickBot="1" x14ac:dyDescent="0.3">
      <c r="A104" s="293"/>
      <c r="B104" s="44" t="str">
        <f t="shared" si="54"/>
        <v>ГБУЗ АО ГБ ЗАТО Знаменск</v>
      </c>
      <c r="C104" s="318" t="s">
        <v>71</v>
      </c>
      <c r="D104" s="19" t="str">
        <f t="shared" si="55"/>
        <v>Паллиативная медицинская помощь</v>
      </c>
      <c r="E104" s="295" t="s">
        <v>279</v>
      </c>
      <c r="F104" s="44" t="str">
        <f t="shared" si="1"/>
        <v>стационар (ОСУ)</v>
      </c>
      <c r="G104" s="295" t="s">
        <v>43</v>
      </c>
      <c r="H104" s="44" t="str">
        <f t="shared" si="2"/>
        <v>паллиативная медицинская помощь</v>
      </c>
      <c r="I104" s="284" t="s">
        <v>143</v>
      </c>
      <c r="J104" s="44" t="str">
        <f t="shared" si="41"/>
        <v xml:space="preserve">Не применяется </v>
      </c>
      <c r="K104" s="67" t="s">
        <v>128</v>
      </c>
      <c r="L104" s="67" t="s">
        <v>3</v>
      </c>
      <c r="M104" s="67" t="s">
        <v>5</v>
      </c>
      <c r="N104" s="98">
        <v>99</v>
      </c>
      <c r="O104" s="98">
        <v>99</v>
      </c>
      <c r="P104" s="51">
        <f t="shared" si="15"/>
        <v>100</v>
      </c>
      <c r="Q104" s="51"/>
      <c r="R104" s="283">
        <f>IFERROR(AVERAGE(P104:P105),"")</f>
        <v>100</v>
      </c>
      <c r="S104" s="282">
        <f>AVERAGE(Q104:Q105)</f>
        <v>97.580015612802498</v>
      </c>
      <c r="T104" s="279">
        <f>IFERROR((R104*0.7+S104*0.3)*2,S104*2)</f>
        <v>198.54800936768149</v>
      </c>
      <c r="U104" s="295" t="str">
        <f t="shared" ref="U104" si="57">IF(T104&lt;170,"ГЗ по услуге (работе) НЕ выполнено","")&amp;IF(AND(T104&gt;=170,T104&lt;=200),"ГЗ по услуге (работе) выполнено","")&amp;IF(T104&gt;200,"ГЗ по услуге (работе) ПЕРЕвыполнено","")</f>
        <v>ГЗ по услуге (работе) выполнено</v>
      </c>
      <c r="V104" s="295"/>
      <c r="W104" s="308"/>
      <c r="X104" s="304"/>
    </row>
    <row r="105" spans="1:24" s="4" customFormat="1" ht="34.5" customHeight="1" thickBot="1" x14ac:dyDescent="0.3">
      <c r="A105" s="293"/>
      <c r="B105" s="44" t="str">
        <f t="shared" si="54"/>
        <v>ГБУЗ АО ГБ ЗАТО Знаменск</v>
      </c>
      <c r="C105" s="327"/>
      <c r="D105" s="19" t="str">
        <f t="shared" si="55"/>
        <v>Паллиативная медицинская помощь</v>
      </c>
      <c r="E105" s="295"/>
      <c r="F105" s="44" t="str">
        <f t="shared" si="1"/>
        <v>стационар (ОСУ)</v>
      </c>
      <c r="G105" s="295"/>
      <c r="H105" s="44" t="str">
        <f t="shared" si="2"/>
        <v>паллиативная медицинская помощь</v>
      </c>
      <c r="I105" s="286"/>
      <c r="J105" s="44" t="str">
        <f t="shared" si="41"/>
        <v xml:space="preserve">Не применяется </v>
      </c>
      <c r="K105" s="64" t="s">
        <v>134</v>
      </c>
      <c r="L105" s="65" t="s">
        <v>135</v>
      </c>
      <c r="M105" s="66" t="s">
        <v>42</v>
      </c>
      <c r="N105" s="164">
        <v>2562</v>
      </c>
      <c r="O105" s="164">
        <v>1875</v>
      </c>
      <c r="P105" s="53"/>
      <c r="Q105" s="52">
        <f t="shared" ref="Q105:Q117" si="58">IF(AND(N105&lt;&gt;0,M105="объем"),(O105/N105*100)/$Y$2*12,"")</f>
        <v>97.580015612802498</v>
      </c>
      <c r="R105" s="283"/>
      <c r="S105" s="282"/>
      <c r="T105" s="279"/>
      <c r="U105" s="295"/>
      <c r="V105" s="295"/>
      <c r="W105" s="308"/>
      <c r="X105" s="304"/>
    </row>
    <row r="106" spans="1:24" s="4" customFormat="1" ht="33.75" customHeight="1" thickBot="1" x14ac:dyDescent="0.3">
      <c r="A106" s="293"/>
      <c r="B106" s="44" t="str">
        <f t="shared" si="54"/>
        <v>ГБУЗ АО ГБ ЗАТО Знаменск</v>
      </c>
      <c r="C106" s="327"/>
      <c r="D106" s="19" t="str">
        <f t="shared" si="55"/>
        <v>Паллиативная медицинская помощь</v>
      </c>
      <c r="E106" s="284" t="s">
        <v>280</v>
      </c>
      <c r="F106" s="44" t="str">
        <f t="shared" si="1"/>
        <v xml:space="preserve">амбулаторно </v>
      </c>
      <c r="G106" s="295" t="s">
        <v>43</v>
      </c>
      <c r="H106" s="44" t="str">
        <f t="shared" si="2"/>
        <v>паллиативная медицинская помощь</v>
      </c>
      <c r="I106" s="284" t="s">
        <v>143</v>
      </c>
      <c r="J106" s="44" t="str">
        <f t="shared" si="41"/>
        <v xml:space="preserve">Не применяется </v>
      </c>
      <c r="K106" s="67" t="s">
        <v>128</v>
      </c>
      <c r="L106" s="67" t="s">
        <v>3</v>
      </c>
      <c r="M106" s="67" t="s">
        <v>5</v>
      </c>
      <c r="N106" s="98">
        <v>99</v>
      </c>
      <c r="O106" s="98">
        <v>99</v>
      </c>
      <c r="P106" s="116">
        <f t="shared" ref="P106" si="59">IF(AND(N106&lt;&gt;0,M106="Кач."),O106/N106*100,"")</f>
        <v>100</v>
      </c>
      <c r="Q106" s="116"/>
      <c r="R106" s="283">
        <f t="shared" ref="R106" si="60">IFERROR(AVERAGE(P106:P107),"")</f>
        <v>100</v>
      </c>
      <c r="S106" s="282">
        <f>AVERAGE(Q106:Q107)</f>
        <v>95.522388059701484</v>
      </c>
      <c r="T106" s="279">
        <f>IFERROR((R106*0.7+S106*0.3)*2,S106*2)</f>
        <v>197.31343283582089</v>
      </c>
      <c r="U106" s="295" t="str">
        <f t="shared" ref="U106" si="61">IF(T106&lt;170,"ГЗ по услуге (работе) НЕ выполнено","")&amp;IF(AND(T106&gt;=170,T106&lt;=200),"ГЗ по услуге (работе) выполнено","")&amp;IF(T106&gt;200,"ГЗ по услуге (работе) ПЕРЕвыполнено","")</f>
        <v>ГЗ по услуге (работе) выполнено</v>
      </c>
      <c r="V106" s="295"/>
      <c r="W106" s="308"/>
      <c r="X106" s="304"/>
    </row>
    <row r="107" spans="1:24" s="4" customFormat="1" ht="36.75" customHeight="1" thickBot="1" x14ac:dyDescent="0.3">
      <c r="A107" s="293"/>
      <c r="B107" s="44" t="str">
        <f t="shared" si="54"/>
        <v>ГБУЗ АО ГБ ЗАТО Знаменск</v>
      </c>
      <c r="C107" s="327"/>
      <c r="D107" s="19" t="str">
        <f t="shared" si="55"/>
        <v>Паллиативная медицинская помощь</v>
      </c>
      <c r="E107" s="286"/>
      <c r="F107" s="44" t="str">
        <f t="shared" si="1"/>
        <v xml:space="preserve">амбулаторно </v>
      </c>
      <c r="G107" s="295"/>
      <c r="H107" s="44" t="str">
        <f t="shared" si="2"/>
        <v>паллиативная медицинская помощь</v>
      </c>
      <c r="I107" s="286"/>
      <c r="J107" s="44" t="str">
        <f t="shared" si="41"/>
        <v xml:space="preserve">Не применяется </v>
      </c>
      <c r="K107" s="69" t="s">
        <v>40</v>
      </c>
      <c r="L107" s="65" t="s">
        <v>118</v>
      </c>
      <c r="M107" s="66" t="s">
        <v>42</v>
      </c>
      <c r="N107" s="96">
        <v>402</v>
      </c>
      <c r="O107" s="95">
        <v>288</v>
      </c>
      <c r="P107" s="53"/>
      <c r="Q107" s="115">
        <f t="shared" ref="Q107" si="62">IF(AND(N107&lt;&gt;0,M107="объем"),(O107/N107*100)/$Y$2*12,"")</f>
        <v>95.522388059701484</v>
      </c>
      <c r="R107" s="283"/>
      <c r="S107" s="282"/>
      <c r="T107" s="279"/>
      <c r="U107" s="295"/>
      <c r="V107" s="295"/>
      <c r="W107" s="308"/>
      <c r="X107" s="304"/>
    </row>
    <row r="108" spans="1:24" s="4" customFormat="1" ht="31.5" customHeight="1" thickBot="1" x14ac:dyDescent="0.3">
      <c r="A108" s="293"/>
      <c r="B108" s="44" t="str">
        <f t="shared" si="54"/>
        <v>ГБУЗ АО ГБ ЗАТО Знаменск</v>
      </c>
      <c r="C108" s="327"/>
      <c r="D108" s="19" t="str">
        <f t="shared" si="55"/>
        <v>Паллиативная медицинская помощь</v>
      </c>
      <c r="E108" s="284" t="s">
        <v>241</v>
      </c>
      <c r="F108" s="44" t="str">
        <f t="shared" si="1"/>
        <v>амбулаторно на дому выездными патронажными бригадами</v>
      </c>
      <c r="G108" s="295" t="s">
        <v>43</v>
      </c>
      <c r="H108" s="44" t="str">
        <f t="shared" si="2"/>
        <v>паллиативная медицинская помощь</v>
      </c>
      <c r="I108" s="295" t="s">
        <v>143</v>
      </c>
      <c r="J108" s="44" t="str">
        <f t="shared" si="41"/>
        <v xml:space="preserve">Не применяется </v>
      </c>
      <c r="K108" s="67" t="s">
        <v>128</v>
      </c>
      <c r="L108" s="67" t="s">
        <v>3</v>
      </c>
      <c r="M108" s="67" t="s">
        <v>5</v>
      </c>
      <c r="N108" s="98">
        <v>99</v>
      </c>
      <c r="O108" s="98">
        <v>99</v>
      </c>
      <c r="P108" s="116">
        <f t="shared" ref="P108" si="63">IF(AND(N108&lt;&gt;0,M108="Кач."),O108/N108*100,"")</f>
        <v>100</v>
      </c>
      <c r="Q108" s="116"/>
      <c r="R108" s="283">
        <f t="shared" ref="R108" si="64">IFERROR(AVERAGE(P108:P109),"")</f>
        <v>100</v>
      </c>
      <c r="S108" s="282">
        <f>AVERAGE(Q108:Q109)</f>
        <v>95.370370370370381</v>
      </c>
      <c r="T108" s="279">
        <f>IFERROR((R108*0.7+S108*0.3)*2,S108*2)</f>
        <v>197.22222222222223</v>
      </c>
      <c r="U108" s="295" t="str">
        <f t="shared" ref="U108" si="65">IF(T108&lt;170,"ГЗ по услуге (работе) НЕ выполнено","")&amp;IF(AND(T108&gt;=170,T108&lt;=200),"ГЗ по услуге (работе) выполнено","")&amp;IF(T108&gt;200,"ГЗ по услуге (работе) ПЕРЕвыполнено","")</f>
        <v>ГЗ по услуге (работе) выполнено</v>
      </c>
      <c r="V108" s="295"/>
      <c r="W108" s="308"/>
      <c r="X108" s="304"/>
    </row>
    <row r="109" spans="1:24" s="4" customFormat="1" ht="28.5" customHeight="1" thickBot="1" x14ac:dyDescent="0.3">
      <c r="A109" s="293"/>
      <c r="B109" s="44" t="str">
        <f t="shared" si="54"/>
        <v>ГБУЗ АО ГБ ЗАТО Знаменск</v>
      </c>
      <c r="C109" s="319"/>
      <c r="D109" s="19" t="str">
        <f t="shared" si="55"/>
        <v>Паллиативная медицинская помощь</v>
      </c>
      <c r="E109" s="286"/>
      <c r="F109" s="44" t="str">
        <f t="shared" si="1"/>
        <v>амбулаторно на дому выездными патронажными бригадами</v>
      </c>
      <c r="G109" s="295"/>
      <c r="H109" s="44" t="str">
        <f t="shared" si="2"/>
        <v>паллиативная медицинская помощь</v>
      </c>
      <c r="I109" s="295"/>
      <c r="J109" s="44" t="str">
        <f t="shared" si="41"/>
        <v xml:space="preserve">Не применяется </v>
      </c>
      <c r="K109" s="69" t="s">
        <v>40</v>
      </c>
      <c r="L109" s="65" t="s">
        <v>118</v>
      </c>
      <c r="M109" s="66" t="s">
        <v>42</v>
      </c>
      <c r="N109" s="96">
        <v>432</v>
      </c>
      <c r="O109" s="95">
        <v>309</v>
      </c>
      <c r="P109" s="53"/>
      <c r="Q109" s="115">
        <f t="shared" ref="Q109" si="66">IF(AND(N109&lt;&gt;0,M109="объем"),(O109/N109*100)/$Y$2*12,"")</f>
        <v>95.370370370370381</v>
      </c>
      <c r="R109" s="283"/>
      <c r="S109" s="282"/>
      <c r="T109" s="279"/>
      <c r="U109" s="295"/>
      <c r="V109" s="295"/>
      <c r="W109" s="308"/>
      <c r="X109" s="304"/>
    </row>
    <row r="110" spans="1:24" s="4" customFormat="1" ht="30.75" customHeight="1" thickBot="1" x14ac:dyDescent="0.3">
      <c r="A110" s="293"/>
      <c r="B110" s="44" t="str">
        <f t="shared" si="54"/>
        <v>ГБУЗ АО ГБ ЗАТО Знаменск</v>
      </c>
      <c r="C110" s="318" t="s">
        <v>338</v>
      </c>
      <c r="D110" s="19" t="str">
        <f t="shared" si="55"/>
        <v>Содержание (эксплуатация) имущества, находящего в собственности Астраханской области</v>
      </c>
      <c r="E110" s="295" t="s">
        <v>275</v>
      </c>
      <c r="F110" s="44" t="str">
        <f t="shared" si="1"/>
        <v>заключение договоров</v>
      </c>
      <c r="G110" s="295" t="s">
        <v>277</v>
      </c>
      <c r="H110" s="44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10" s="295" t="s">
        <v>276</v>
      </c>
      <c r="J110" s="44" t="str">
        <f t="shared" ref="J110:J130" si="67">IF(I110="",J109,I110)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10" s="71" t="s">
        <v>227</v>
      </c>
      <c r="L110" s="70" t="s">
        <v>3</v>
      </c>
      <c r="M110" s="67" t="s">
        <v>5</v>
      </c>
      <c r="N110" s="98">
        <v>100</v>
      </c>
      <c r="O110" s="98">
        <v>100</v>
      </c>
      <c r="P110" s="51">
        <f t="shared" ref="P110" si="68">IF(AND(N110&lt;&gt;0,M110="Кач."),O110/N110*100,"")</f>
        <v>100</v>
      </c>
      <c r="Q110" s="51"/>
      <c r="R110" s="283">
        <f t="shared" ref="R110" si="69">IFERROR(AVERAGE(P110:P111),"")</f>
        <v>100</v>
      </c>
      <c r="S110" s="282">
        <f>AVERAGE(Q110:Q111)</f>
        <v>100</v>
      </c>
      <c r="T110" s="279">
        <f>IFERROR((R110*0.7+S110*0.3)*2,S110*2)</f>
        <v>200</v>
      </c>
      <c r="U110" s="295" t="str">
        <f>IF(T110&lt;170,"ГЗ по услуге (работе) НЕ выполнено","")&amp;IF(AND(T110&gt;=170,T110&lt;=200),"ГЗ по услуге (работе) выполнено","")&amp;IF(T110&gt;200,"ГЗ по услуге (работе) ПЕРЕвыполнено","")</f>
        <v>ГЗ по услуге (работе) выполнено</v>
      </c>
      <c r="V110" s="300"/>
      <c r="W110" s="308"/>
      <c r="X110" s="304"/>
    </row>
    <row r="111" spans="1:24" s="4" customFormat="1" ht="33" customHeight="1" thickBot="1" x14ac:dyDescent="0.3">
      <c r="A111" s="294"/>
      <c r="B111" s="44" t="str">
        <f t="shared" si="54"/>
        <v>ГБУЗ АО ГБ ЗАТО Знаменск</v>
      </c>
      <c r="C111" s="320"/>
      <c r="D111" s="19" t="str">
        <f t="shared" si="55"/>
        <v>Содержание (эксплуатация) имущества, находящего в собственности Астраханской области</v>
      </c>
      <c r="E111" s="295"/>
      <c r="F111" s="44" t="str">
        <f t="shared" si="1"/>
        <v>заключение договоров</v>
      </c>
      <c r="G111" s="295"/>
      <c r="H111" s="44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11" s="295"/>
      <c r="J111" s="44" t="str">
        <f t="shared" si="67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11" s="72" t="s">
        <v>232</v>
      </c>
      <c r="L111" s="70" t="s">
        <v>228</v>
      </c>
      <c r="M111" s="66" t="s">
        <v>42</v>
      </c>
      <c r="N111" s="96">
        <v>23.95</v>
      </c>
      <c r="O111" s="96">
        <v>23.95</v>
      </c>
      <c r="P111" s="53"/>
      <c r="Q111" s="55">
        <f>IF(AND(N111&lt;&gt;0,M111="объем"),(O111/N111*100),"")</f>
        <v>100</v>
      </c>
      <c r="R111" s="283"/>
      <c r="S111" s="282"/>
      <c r="T111" s="279"/>
      <c r="U111" s="295"/>
      <c r="V111" s="300"/>
      <c r="W111" s="309"/>
      <c r="X111" s="305"/>
    </row>
    <row r="112" spans="1:24" s="4" customFormat="1" ht="31.5" customHeight="1" thickBot="1" x14ac:dyDescent="0.3">
      <c r="A112" s="334" t="s">
        <v>24</v>
      </c>
      <c r="B112" s="44" t="str">
        <f t="shared" ref="B112:B171" si="70">IF(A112="",B111,A112)</f>
        <v>ГБУЗ АО Икрянинская РБ</v>
      </c>
      <c r="C112" s="297" t="s">
        <v>119</v>
      </c>
      <c r="D112" s="19" t="str">
        <f t="shared" si="55"/>
        <v>ПМСП, не включенная в базовую программу ОМС</v>
      </c>
      <c r="E112" s="300" t="s">
        <v>137</v>
      </c>
      <c r="F112" s="44" t="str">
        <f t="shared" si="1"/>
        <v>амбулаторно</v>
      </c>
      <c r="G112" s="295" t="s">
        <v>132</v>
      </c>
      <c r="H112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12" s="300" t="s">
        <v>162</v>
      </c>
      <c r="J112" s="44" t="str">
        <f t="shared" si="67"/>
        <v>по профилю дерматовенерология (в части венерологии)</v>
      </c>
      <c r="K112" s="67" t="s">
        <v>128</v>
      </c>
      <c r="L112" s="67" t="s">
        <v>3</v>
      </c>
      <c r="M112" s="67" t="s">
        <v>5</v>
      </c>
      <c r="N112" s="98">
        <v>99</v>
      </c>
      <c r="O112" s="98">
        <v>99</v>
      </c>
      <c r="P112" s="51">
        <f t="shared" ref="P112" si="71">IF(AND(N112&lt;&gt;0,M112="Кач."),O112/N112*100,"")</f>
        <v>100</v>
      </c>
      <c r="Q112" s="51"/>
      <c r="R112" s="283">
        <f>IFERROR(AVERAGE(P112:P114),"")</f>
        <v>100</v>
      </c>
      <c r="S112" s="282">
        <f>AVERAGE(Q112:Q114)</f>
        <v>98.257997936016523</v>
      </c>
      <c r="T112" s="279">
        <f>IFERROR((R112*0.7+S112*0.3)*2,S112*2)</f>
        <v>198.95479876160991</v>
      </c>
      <c r="U112" s="295" t="str">
        <f>IF(T112&lt;170,"ГЗ по услуге (работе) НЕ выполнено","")&amp;IF(AND(T112&gt;=170,T112&lt;=200),"ГЗ по услуге (работе) выполнено","")&amp;IF(T112&gt;200,"ГЗ по услуге (работе) ПЕРЕвыполнено","")</f>
        <v>ГЗ по услуге (работе) выполнено</v>
      </c>
      <c r="V112" s="295"/>
      <c r="W112" s="307">
        <f>AVERAGE(T112:T143)</f>
        <v>189.61270542817149</v>
      </c>
      <c r="X112" s="303" t="str">
        <f>IF(W112&lt;170,"ГЗ по учреждению не выполнено","")&amp;IF(AND(W112&gt;=170,W112&lt;=200),"ГЗ по учреждению выполнено","")&amp;IF(W112&gt;200,"ГЗ по учреждению перевыполнено","")</f>
        <v>ГЗ по учреждению выполнено</v>
      </c>
    </row>
    <row r="113" spans="1:24" s="4" customFormat="1" ht="43.5" customHeight="1" thickBot="1" x14ac:dyDescent="0.3">
      <c r="A113" s="335"/>
      <c r="B113" s="44" t="str">
        <f t="shared" si="70"/>
        <v>ГБУЗ АО Икрянинская РБ</v>
      </c>
      <c r="C113" s="298"/>
      <c r="D113" s="19" t="str">
        <f t="shared" si="55"/>
        <v>ПМСП, не включенная в базовую программу ОМС</v>
      </c>
      <c r="E113" s="300"/>
      <c r="F113" s="44" t="str">
        <f t="shared" si="1"/>
        <v>амбулаторно</v>
      </c>
      <c r="G113" s="295"/>
      <c r="H113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13" s="300"/>
      <c r="J113" s="44" t="str">
        <f t="shared" si="67"/>
        <v>по профилю дерматовенерология (в части венерологии)</v>
      </c>
      <c r="K113" s="64" t="s">
        <v>40</v>
      </c>
      <c r="L113" s="65" t="s">
        <v>118</v>
      </c>
      <c r="M113" s="66" t="s">
        <v>42</v>
      </c>
      <c r="N113" s="96">
        <v>950</v>
      </c>
      <c r="O113" s="95">
        <v>705</v>
      </c>
      <c r="P113" s="53"/>
      <c r="Q113" s="52">
        <f t="shared" si="58"/>
        <v>98.94736842105263</v>
      </c>
      <c r="R113" s="283"/>
      <c r="S113" s="282"/>
      <c r="T113" s="279"/>
      <c r="U113" s="295"/>
      <c r="V113" s="295"/>
      <c r="W113" s="308"/>
      <c r="X113" s="304"/>
    </row>
    <row r="114" spans="1:24" s="4" customFormat="1" ht="38.25" customHeight="1" thickBot="1" x14ac:dyDescent="0.3">
      <c r="A114" s="335"/>
      <c r="B114" s="44" t="str">
        <f t="shared" si="70"/>
        <v>ГБУЗ АО Икрянинская РБ</v>
      </c>
      <c r="C114" s="298"/>
      <c r="D114" s="19" t="str">
        <f t="shared" si="55"/>
        <v>ПМСП, не включенная в базовую программу ОМС</v>
      </c>
      <c r="E114" s="300"/>
      <c r="F114" s="44" t="str">
        <f t="shared" si="1"/>
        <v>амбулаторно</v>
      </c>
      <c r="G114" s="295"/>
      <c r="H114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14" s="300"/>
      <c r="J114" s="44" t="str">
        <f t="shared" si="67"/>
        <v>по профилю дерматовенерология (в части венерологии)</v>
      </c>
      <c r="K114" s="64" t="s">
        <v>133</v>
      </c>
      <c r="L114" s="65" t="s">
        <v>118</v>
      </c>
      <c r="M114" s="66" t="s">
        <v>42</v>
      </c>
      <c r="N114" s="96">
        <v>850</v>
      </c>
      <c r="O114" s="95">
        <v>622</v>
      </c>
      <c r="P114" s="53"/>
      <c r="Q114" s="52">
        <f t="shared" si="58"/>
        <v>97.568627450980415</v>
      </c>
      <c r="R114" s="283"/>
      <c r="S114" s="282"/>
      <c r="T114" s="279"/>
      <c r="U114" s="295"/>
      <c r="V114" s="295"/>
      <c r="W114" s="308"/>
      <c r="X114" s="304"/>
    </row>
    <row r="115" spans="1:24" s="4" customFormat="1" ht="36" customHeight="1" thickBot="1" x14ac:dyDescent="0.3">
      <c r="A115" s="335"/>
      <c r="B115" s="44" t="str">
        <f t="shared" si="70"/>
        <v>ГБУЗ АО Икрянинская РБ</v>
      </c>
      <c r="C115" s="298"/>
      <c r="D115" s="19" t="str">
        <f t="shared" si="55"/>
        <v>ПМСП, не включенная в базовую программу ОМС</v>
      </c>
      <c r="E115" s="300" t="s">
        <v>137</v>
      </c>
      <c r="F115" s="44" t="str">
        <f t="shared" si="1"/>
        <v>амбулаторно</v>
      </c>
      <c r="G115" s="295" t="s">
        <v>140</v>
      </c>
      <c r="H115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15" s="300" t="s">
        <v>139</v>
      </c>
      <c r="J115" s="44" t="str">
        <f t="shared" si="67"/>
        <v>по профилю Фтизиатрия</v>
      </c>
      <c r="K115" s="68" t="s">
        <v>128</v>
      </c>
      <c r="L115" s="67" t="s">
        <v>3</v>
      </c>
      <c r="M115" s="67" t="s">
        <v>5</v>
      </c>
      <c r="N115" s="98">
        <v>99</v>
      </c>
      <c r="O115" s="98">
        <v>99</v>
      </c>
      <c r="P115" s="51">
        <f t="shared" ref="P115" si="72">IF(AND(N115&lt;&gt;0,M115="Кач."),O115/N115*100,"")</f>
        <v>100</v>
      </c>
      <c r="Q115" s="51"/>
      <c r="R115" s="283">
        <f>IFERROR(AVERAGE(P115:P117),"")</f>
        <v>100</v>
      </c>
      <c r="S115" s="282">
        <f>AVERAGE(Q115:Q117)</f>
        <v>99.146557600545336</v>
      </c>
      <c r="T115" s="279">
        <f>IFERROR((R115*0.7+S115*0.3)*2,S115*2)</f>
        <v>199.4879345603272</v>
      </c>
      <c r="U115" s="295" t="str">
        <f>IF(T115&lt;170,"ГЗ по услуге (работе) НЕ выполнено","")&amp;IF(AND(T115&gt;=170,T115&lt;=200),"ГЗ по услуге (работе) выполнено","")&amp;IF(T115&gt;200,"ГЗ по услуге (работе) ПЕРЕвыполнено","")</f>
        <v>ГЗ по услуге (работе) выполнено</v>
      </c>
      <c r="V115" s="295"/>
      <c r="W115" s="308"/>
      <c r="X115" s="304"/>
    </row>
    <row r="116" spans="1:24" s="4" customFormat="1" ht="35.25" customHeight="1" thickBot="1" x14ac:dyDescent="0.3">
      <c r="A116" s="335"/>
      <c r="B116" s="44" t="str">
        <f t="shared" si="70"/>
        <v>ГБУЗ АО Икрянинская РБ</v>
      </c>
      <c r="C116" s="298"/>
      <c r="D116" s="19" t="str">
        <f t="shared" si="55"/>
        <v>ПМСП, не включенная в базовую программу ОМС</v>
      </c>
      <c r="E116" s="300"/>
      <c r="F116" s="44" t="str">
        <f t="shared" si="1"/>
        <v>амбулаторно</v>
      </c>
      <c r="G116" s="295"/>
      <c r="H116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16" s="300"/>
      <c r="J116" s="44" t="str">
        <f t="shared" si="67"/>
        <v>по профилю Фтизиатрия</v>
      </c>
      <c r="K116" s="69" t="s">
        <v>40</v>
      </c>
      <c r="L116" s="65" t="s">
        <v>118</v>
      </c>
      <c r="M116" s="66" t="s">
        <v>42</v>
      </c>
      <c r="N116" s="96">
        <v>6520</v>
      </c>
      <c r="O116" s="162">
        <v>4850</v>
      </c>
      <c r="P116" s="53"/>
      <c r="Q116" s="52">
        <f t="shared" si="58"/>
        <v>99.182004089979557</v>
      </c>
      <c r="R116" s="283"/>
      <c r="S116" s="282"/>
      <c r="T116" s="279"/>
      <c r="U116" s="295"/>
      <c r="V116" s="295"/>
      <c r="W116" s="308"/>
      <c r="X116" s="304"/>
    </row>
    <row r="117" spans="1:24" s="4" customFormat="1" ht="34.5" customHeight="1" thickBot="1" x14ac:dyDescent="0.3">
      <c r="A117" s="335"/>
      <c r="B117" s="44" t="str">
        <f t="shared" si="70"/>
        <v>ГБУЗ АО Икрянинская РБ</v>
      </c>
      <c r="C117" s="298"/>
      <c r="D117" s="19" t="str">
        <f t="shared" si="55"/>
        <v>ПМСП, не включенная в базовую программу ОМС</v>
      </c>
      <c r="E117" s="300"/>
      <c r="F117" s="44" t="str">
        <f t="shared" si="1"/>
        <v>амбулаторно</v>
      </c>
      <c r="G117" s="295"/>
      <c r="H117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17" s="300"/>
      <c r="J117" s="44" t="str">
        <f t="shared" si="67"/>
        <v>по профилю Фтизиатрия</v>
      </c>
      <c r="K117" s="69" t="s">
        <v>133</v>
      </c>
      <c r="L117" s="65" t="s">
        <v>118</v>
      </c>
      <c r="M117" s="66" t="s">
        <v>42</v>
      </c>
      <c r="N117" s="162">
        <v>1500</v>
      </c>
      <c r="O117" s="162">
        <v>1115</v>
      </c>
      <c r="P117" s="53"/>
      <c r="Q117" s="52">
        <f t="shared" si="58"/>
        <v>99.111111111111114</v>
      </c>
      <c r="R117" s="283"/>
      <c r="S117" s="282"/>
      <c r="T117" s="279"/>
      <c r="U117" s="295"/>
      <c r="V117" s="295"/>
      <c r="W117" s="308"/>
      <c r="X117" s="304"/>
    </row>
    <row r="118" spans="1:24" s="4" customFormat="1" ht="39.75" customHeight="1" thickBot="1" x14ac:dyDescent="0.3">
      <c r="A118" s="335"/>
      <c r="B118" s="44" t="str">
        <f t="shared" si="70"/>
        <v>ГБУЗ АО Икрянинская РБ</v>
      </c>
      <c r="C118" s="298"/>
      <c r="D118" s="19" t="str">
        <f t="shared" si="55"/>
        <v>ПМСП, не включенная в базовую программу ОМС</v>
      </c>
      <c r="E118" s="300" t="s">
        <v>137</v>
      </c>
      <c r="F118" s="44" t="str">
        <f t="shared" ref="F118:F181" si="73">IF(E118="",F117,E118)</f>
        <v>амбулаторно</v>
      </c>
      <c r="G118" s="295" t="s">
        <v>161</v>
      </c>
      <c r="H118" s="44" t="str">
        <f t="shared" ref="H118:H181" si="74">IF(G118="",H117,G118)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18" s="300" t="s">
        <v>265</v>
      </c>
      <c r="J118" s="44" t="str">
        <f t="shared" si="67"/>
        <v>по профилю психиатрия-наркология</v>
      </c>
      <c r="K118" s="68" t="s">
        <v>128</v>
      </c>
      <c r="L118" s="67" t="s">
        <v>3</v>
      </c>
      <c r="M118" s="67" t="s">
        <v>5</v>
      </c>
      <c r="N118" s="98">
        <v>99</v>
      </c>
      <c r="O118" s="98">
        <v>99</v>
      </c>
      <c r="P118" s="51">
        <f t="shared" ref="P118" si="75">IF(AND(N118&lt;&gt;0,M118="Кач."),O118/N118*100,"")</f>
        <v>100</v>
      </c>
      <c r="Q118" s="51"/>
      <c r="R118" s="283">
        <f>IFERROR(AVERAGE(P118:P120),"")</f>
        <v>100</v>
      </c>
      <c r="S118" s="282">
        <f>AVERAGE(Q118:Q120)</f>
        <v>98.826666666666654</v>
      </c>
      <c r="T118" s="279">
        <f>IFERROR((R118*0.7+S118*0.3)*2,S118*2)</f>
        <v>199.29599999999999</v>
      </c>
      <c r="U118" s="295" t="str">
        <f>IF(T118&lt;170,"ГЗ по услуге (работе) НЕ выполнено","")&amp;IF(AND(T118&gt;=170,T118&lt;=200),"ГЗ по услуге (работе) выполнено","")&amp;IF(T118&gt;200,"ГЗ по услуге (работе) ПЕРЕвыполнено","")</f>
        <v>ГЗ по услуге (работе) выполнено</v>
      </c>
      <c r="V118" s="295"/>
      <c r="W118" s="308"/>
      <c r="X118" s="304"/>
    </row>
    <row r="119" spans="1:24" s="4" customFormat="1" ht="31.5" customHeight="1" thickBot="1" x14ac:dyDescent="0.3">
      <c r="A119" s="335"/>
      <c r="B119" s="44" t="str">
        <f t="shared" si="70"/>
        <v>ГБУЗ АО Икрянинская РБ</v>
      </c>
      <c r="C119" s="298"/>
      <c r="D119" s="19" t="str">
        <f t="shared" si="55"/>
        <v>ПМСП, не включенная в базовую программу ОМС</v>
      </c>
      <c r="E119" s="300"/>
      <c r="F119" s="44" t="str">
        <f t="shared" si="73"/>
        <v>амбулаторно</v>
      </c>
      <c r="G119" s="295"/>
      <c r="H119" s="44" t="str">
        <f t="shared" si="7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19" s="300"/>
      <c r="J119" s="44" t="str">
        <f t="shared" si="67"/>
        <v>по профилю психиатрия-наркология</v>
      </c>
      <c r="K119" s="69" t="s">
        <v>40</v>
      </c>
      <c r="L119" s="65" t="s">
        <v>118</v>
      </c>
      <c r="M119" s="66" t="s">
        <v>42</v>
      </c>
      <c r="N119" s="96">
        <v>5000</v>
      </c>
      <c r="O119" s="162">
        <v>3712</v>
      </c>
      <c r="P119" s="53"/>
      <c r="Q119" s="52">
        <f t="shared" ref="Q119:Q123" si="76">IF(AND(N119&lt;&gt;0,M119="объем"),(O119/N119*100)/$Y$2*12,"")</f>
        <v>98.986666666666665</v>
      </c>
      <c r="R119" s="283"/>
      <c r="S119" s="282"/>
      <c r="T119" s="279"/>
      <c r="U119" s="295"/>
      <c r="V119" s="295"/>
      <c r="W119" s="308"/>
      <c r="X119" s="304"/>
    </row>
    <row r="120" spans="1:24" s="4" customFormat="1" ht="33" customHeight="1" thickBot="1" x14ac:dyDescent="0.3">
      <c r="A120" s="335"/>
      <c r="B120" s="44" t="str">
        <f t="shared" si="70"/>
        <v>ГБУЗ АО Икрянинская РБ</v>
      </c>
      <c r="C120" s="298"/>
      <c r="D120" s="19" t="str">
        <f t="shared" si="55"/>
        <v>ПМСП, не включенная в базовую программу ОМС</v>
      </c>
      <c r="E120" s="300"/>
      <c r="F120" s="44" t="str">
        <f t="shared" si="73"/>
        <v>амбулаторно</v>
      </c>
      <c r="G120" s="295"/>
      <c r="H120" s="44" t="str">
        <f t="shared" si="7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20" s="300"/>
      <c r="J120" s="44" t="str">
        <f t="shared" si="67"/>
        <v>по профилю психиатрия-наркология</v>
      </c>
      <c r="K120" s="69" t="s">
        <v>133</v>
      </c>
      <c r="L120" s="65" t="s">
        <v>118</v>
      </c>
      <c r="M120" s="66" t="s">
        <v>42</v>
      </c>
      <c r="N120" s="96">
        <v>1500</v>
      </c>
      <c r="O120" s="162">
        <v>1110</v>
      </c>
      <c r="P120" s="53"/>
      <c r="Q120" s="52">
        <f t="shared" si="76"/>
        <v>98.666666666666657</v>
      </c>
      <c r="R120" s="283"/>
      <c r="S120" s="282"/>
      <c r="T120" s="279"/>
      <c r="U120" s="295"/>
      <c r="V120" s="295"/>
      <c r="W120" s="308"/>
      <c r="X120" s="304"/>
    </row>
    <row r="121" spans="1:24" s="4" customFormat="1" ht="34.5" customHeight="1" thickBot="1" x14ac:dyDescent="0.3">
      <c r="A121" s="335"/>
      <c r="B121" s="44" t="str">
        <f t="shared" si="70"/>
        <v>ГБУЗ АО Икрянинская РБ</v>
      </c>
      <c r="C121" s="298"/>
      <c r="D121" s="19" t="str">
        <f t="shared" si="55"/>
        <v>ПМСП, не включенная в базовую программу ОМС</v>
      </c>
      <c r="E121" s="295" t="s">
        <v>142</v>
      </c>
      <c r="F121" s="44" t="str">
        <f t="shared" si="73"/>
        <v>Дневной стационар</v>
      </c>
      <c r="G121" s="300" t="s">
        <v>161</v>
      </c>
      <c r="H121" s="44" t="str">
        <f t="shared" si="7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21" s="295" t="s">
        <v>265</v>
      </c>
      <c r="J121" s="44" t="str">
        <f t="shared" si="67"/>
        <v>по профилю психиатрия-наркология</v>
      </c>
      <c r="K121" s="67" t="s">
        <v>128</v>
      </c>
      <c r="L121" s="67" t="s">
        <v>3</v>
      </c>
      <c r="M121" s="67" t="s">
        <v>5</v>
      </c>
      <c r="N121" s="98">
        <v>99</v>
      </c>
      <c r="O121" s="98">
        <v>99</v>
      </c>
      <c r="P121" s="51">
        <f t="shared" ref="P121" si="77">IF(AND(N121&lt;&gt;0,M121="Кач."),O121/N121*100,"")</f>
        <v>100</v>
      </c>
      <c r="Q121" s="51" t="str">
        <f t="shared" si="76"/>
        <v/>
      </c>
      <c r="R121" s="283">
        <f>IFERROR(AVERAGE(P121:P122),"")</f>
        <v>100</v>
      </c>
      <c r="S121" s="282">
        <f>AVERAGE(Q121:Q122)</f>
        <v>100</v>
      </c>
      <c r="T121" s="279">
        <f>IFERROR((R121*0.7+S121*0.3)*2,S121*2)</f>
        <v>200</v>
      </c>
      <c r="U121" s="295" t="str">
        <f>IF(T121&lt;170,"ГЗ по услуге (работе) НЕ выполнено","")&amp;IF(AND(T121&gt;=170,T121&lt;=200),"ГЗ по услуге (работе) выполнено","")&amp;IF(T121&gt;200,"ГЗ по услуге (работе) ПЕРЕвыполнено","")</f>
        <v>ГЗ по услуге (работе) выполнено</v>
      </c>
      <c r="V121" s="284"/>
      <c r="W121" s="308"/>
      <c r="X121" s="304"/>
    </row>
    <row r="122" spans="1:24" s="4" customFormat="1" ht="31.5" customHeight="1" thickBot="1" x14ac:dyDescent="0.3">
      <c r="A122" s="335"/>
      <c r="B122" s="44" t="str">
        <f t="shared" si="70"/>
        <v>ГБУЗ АО Икрянинская РБ</v>
      </c>
      <c r="C122" s="298"/>
      <c r="D122" s="19" t="str">
        <f t="shared" si="55"/>
        <v>ПМСП, не включенная в базовую программу ОМС</v>
      </c>
      <c r="E122" s="295"/>
      <c r="F122" s="44" t="str">
        <f t="shared" si="73"/>
        <v>Дневной стационар</v>
      </c>
      <c r="G122" s="300"/>
      <c r="H122" s="44" t="str">
        <f t="shared" si="7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22" s="295"/>
      <c r="J122" s="44" t="str">
        <f t="shared" si="67"/>
        <v>по профилю психиатрия-наркология</v>
      </c>
      <c r="K122" s="69" t="s">
        <v>144</v>
      </c>
      <c r="L122" s="70" t="s">
        <v>145</v>
      </c>
      <c r="M122" s="66" t="s">
        <v>42</v>
      </c>
      <c r="N122" s="96">
        <v>48</v>
      </c>
      <c r="O122" s="96">
        <v>36</v>
      </c>
      <c r="P122" s="53"/>
      <c r="Q122" s="52">
        <f t="shared" si="76"/>
        <v>100</v>
      </c>
      <c r="R122" s="283"/>
      <c r="S122" s="282"/>
      <c r="T122" s="279"/>
      <c r="U122" s="295"/>
      <c r="V122" s="286"/>
      <c r="W122" s="308"/>
      <c r="X122" s="304"/>
    </row>
    <row r="123" spans="1:24" s="4" customFormat="1" ht="28.5" customHeight="1" thickBot="1" x14ac:dyDescent="0.3">
      <c r="A123" s="335"/>
      <c r="B123" s="44" t="str">
        <f t="shared" si="70"/>
        <v>ГБУЗ АО Икрянинская РБ</v>
      </c>
      <c r="C123" s="298"/>
      <c r="D123" s="19" t="str">
        <f t="shared" si="55"/>
        <v>ПМСП, не включенная в базовую программу ОМС</v>
      </c>
      <c r="E123" s="284" t="s">
        <v>137</v>
      </c>
      <c r="F123" s="44" t="str">
        <f t="shared" si="73"/>
        <v>амбулаторно</v>
      </c>
      <c r="G123" s="287" t="s">
        <v>39</v>
      </c>
      <c r="H123" s="44" t="str">
        <f t="shared" si="74"/>
        <v>Первичная медико-санитарная помощь, в части диагностики и лечения</v>
      </c>
      <c r="I123" s="284" t="s">
        <v>240</v>
      </c>
      <c r="J123" s="44" t="str">
        <f t="shared" si="67"/>
        <v>Вакцинация</v>
      </c>
      <c r="K123" s="67" t="s">
        <v>128</v>
      </c>
      <c r="L123" s="67" t="s">
        <v>3</v>
      </c>
      <c r="M123" s="67" t="s">
        <v>5</v>
      </c>
      <c r="N123" s="98">
        <v>99</v>
      </c>
      <c r="O123" s="98">
        <v>99</v>
      </c>
      <c r="P123" s="116">
        <f t="shared" ref="P123" si="78">IF(AND(N123&lt;&gt;0,M123="Кач."),O123/N123*100,"")</f>
        <v>100</v>
      </c>
      <c r="Q123" s="116" t="str">
        <f t="shared" si="76"/>
        <v/>
      </c>
      <c r="R123" s="283">
        <f>IFERROR(AVERAGE(P123:P124),"")</f>
        <v>100</v>
      </c>
      <c r="S123" s="282">
        <f>AVERAGE(Q123:Q124)</f>
        <v>98.233618233618245</v>
      </c>
      <c r="T123" s="279">
        <f>IFERROR((R123*0.7+S123*0.3)*2,S123*2)</f>
        <v>198.94017094017096</v>
      </c>
      <c r="U123" s="295" t="str">
        <f>IF(T123&lt;170,"ГЗ по услуге (работе) НЕ выполнено","")&amp;IF(AND(T123&gt;=170,T123&lt;=200),"ГЗ по услуге (работе) выполнено","")&amp;IF(T123&gt;200,"ГЗ по услуге (работе) ПЕРЕвыполнено","")</f>
        <v>ГЗ по услуге (работе) выполнено</v>
      </c>
      <c r="V123" s="284"/>
      <c r="W123" s="308"/>
      <c r="X123" s="304"/>
    </row>
    <row r="124" spans="1:24" s="4" customFormat="1" ht="30" customHeight="1" thickBot="1" x14ac:dyDescent="0.3">
      <c r="A124" s="335"/>
      <c r="B124" s="44" t="str">
        <f t="shared" si="70"/>
        <v>ГБУЗ АО Икрянинская РБ</v>
      </c>
      <c r="C124" s="299"/>
      <c r="D124" s="19" t="str">
        <f t="shared" si="55"/>
        <v>ПМСП, не включенная в базовую программу ОМС</v>
      </c>
      <c r="E124" s="286"/>
      <c r="F124" s="44" t="str">
        <f t="shared" si="73"/>
        <v>амбулаторно</v>
      </c>
      <c r="G124" s="289"/>
      <c r="H124" s="44" t="str">
        <f t="shared" si="74"/>
        <v>Первичная медико-санитарная помощь, в части диагностики и лечения</v>
      </c>
      <c r="I124" s="286"/>
      <c r="J124" s="44" t="str">
        <f t="shared" si="67"/>
        <v>Вакцинация</v>
      </c>
      <c r="K124" s="69" t="s">
        <v>40</v>
      </c>
      <c r="L124" s="70" t="s">
        <v>145</v>
      </c>
      <c r="M124" s="66" t="s">
        <v>42</v>
      </c>
      <c r="N124" s="96">
        <v>585</v>
      </c>
      <c r="O124" s="96">
        <v>431</v>
      </c>
      <c r="P124" s="53"/>
      <c r="Q124" s="115">
        <f t="shared" ref="Q124:Q125" si="79">IF(AND(N124&lt;&gt;0,M124="объем"),(O124/N124*100)/$Y$2*12,"")</f>
        <v>98.233618233618245</v>
      </c>
      <c r="R124" s="283"/>
      <c r="S124" s="282"/>
      <c r="T124" s="279"/>
      <c r="U124" s="295"/>
      <c r="V124" s="286"/>
      <c r="W124" s="308"/>
      <c r="X124" s="304"/>
    </row>
    <row r="125" spans="1:24" s="4" customFormat="1" ht="33" customHeight="1" thickBot="1" x14ac:dyDescent="0.3">
      <c r="A125" s="335"/>
      <c r="B125" s="44" t="str">
        <f t="shared" si="70"/>
        <v>ГБУЗ АО Икрянинская РБ</v>
      </c>
      <c r="C125" s="318" t="s">
        <v>71</v>
      </c>
      <c r="D125" s="19" t="str">
        <f t="shared" si="55"/>
        <v>Паллиативная медицинская помощь</v>
      </c>
      <c r="E125" s="295" t="s">
        <v>138</v>
      </c>
      <c r="F125" s="44" t="str">
        <f t="shared" si="73"/>
        <v>стационар</v>
      </c>
      <c r="G125" s="295" t="s">
        <v>43</v>
      </c>
      <c r="H125" s="44" t="str">
        <f t="shared" si="74"/>
        <v>паллиативная медицинская помощь</v>
      </c>
      <c r="I125" s="295" t="s">
        <v>143</v>
      </c>
      <c r="J125" s="44" t="str">
        <f t="shared" si="67"/>
        <v xml:space="preserve">Не применяется </v>
      </c>
      <c r="K125" s="67" t="s">
        <v>128</v>
      </c>
      <c r="L125" s="67" t="s">
        <v>3</v>
      </c>
      <c r="M125" s="67" t="s">
        <v>5</v>
      </c>
      <c r="N125" s="98">
        <v>99</v>
      </c>
      <c r="O125" s="98">
        <v>99</v>
      </c>
      <c r="P125" s="51">
        <f>IF(AND(N125&lt;&gt;0,M125="Кач."),O125/N125*100,"")</f>
        <v>100</v>
      </c>
      <c r="Q125" s="51" t="str">
        <f t="shared" si="79"/>
        <v/>
      </c>
      <c r="R125" s="283">
        <f>IFERROR(AVERAGE(P125:P126),"")</f>
        <v>100</v>
      </c>
      <c r="S125" s="282">
        <f>AVERAGE(Q125:Q126)</f>
        <v>95.222978080120924</v>
      </c>
      <c r="T125" s="279">
        <f>IFERROR((R125*0.7+S125*0.3)*2,S125*2)</f>
        <v>197.13378684807256</v>
      </c>
      <c r="U125" s="295" t="str">
        <f>IF(T125&lt;170,"ГЗ по услуге (работе) НЕ выполнено","")&amp;IF(AND(T125&gt;=170,T125&lt;=200),"ГЗ по услуге (работе) выполнено","")&amp;IF(T125&gt;200,"ГЗ по услуге (работе) ПЕРЕвыполнено","")</f>
        <v>ГЗ по услуге (работе) выполнено</v>
      </c>
      <c r="V125" s="369"/>
      <c r="W125" s="308"/>
      <c r="X125" s="304"/>
    </row>
    <row r="126" spans="1:24" s="4" customFormat="1" ht="38.25" customHeight="1" thickBot="1" x14ac:dyDescent="0.3">
      <c r="A126" s="335"/>
      <c r="B126" s="44" t="str">
        <f t="shared" si="70"/>
        <v>ГБУЗ АО Икрянинская РБ</v>
      </c>
      <c r="C126" s="327"/>
      <c r="D126" s="19" t="str">
        <f t="shared" si="55"/>
        <v>Паллиативная медицинская помощь</v>
      </c>
      <c r="E126" s="295"/>
      <c r="F126" s="44" t="str">
        <f t="shared" si="73"/>
        <v>стационар</v>
      </c>
      <c r="G126" s="295"/>
      <c r="H126" s="44" t="str">
        <f t="shared" si="74"/>
        <v>паллиативная медицинская помощь</v>
      </c>
      <c r="I126" s="295"/>
      <c r="J126" s="44" t="str">
        <f t="shared" si="67"/>
        <v xml:space="preserve">Не применяется </v>
      </c>
      <c r="K126" s="69" t="s">
        <v>134</v>
      </c>
      <c r="L126" s="65" t="s">
        <v>135</v>
      </c>
      <c r="M126" s="66" t="s">
        <v>42</v>
      </c>
      <c r="N126" s="139">
        <v>8820</v>
      </c>
      <c r="O126" s="139">
        <v>6299</v>
      </c>
      <c r="P126" s="53"/>
      <c r="Q126" s="52">
        <f>IF(AND(N126&lt;&gt;0,M126="объем"),(O126/N126*100)/$Y$2*12,"")</f>
        <v>95.222978080120924</v>
      </c>
      <c r="R126" s="283"/>
      <c r="S126" s="282"/>
      <c r="T126" s="279"/>
      <c r="U126" s="295"/>
      <c r="V126" s="370"/>
      <c r="W126" s="308"/>
      <c r="X126" s="304"/>
    </row>
    <row r="127" spans="1:24" s="4" customFormat="1" ht="38.25" customHeight="1" thickBot="1" x14ac:dyDescent="0.3">
      <c r="A127" s="335"/>
      <c r="B127" s="44" t="str">
        <f t="shared" si="70"/>
        <v>ГБУЗ АО Икрянинская РБ</v>
      </c>
      <c r="C127" s="327"/>
      <c r="D127" s="19" t="str">
        <f t="shared" si="55"/>
        <v>Паллиативная медицинская помощь</v>
      </c>
      <c r="E127" s="284" t="s">
        <v>280</v>
      </c>
      <c r="F127" s="44" t="str">
        <f t="shared" si="73"/>
        <v xml:space="preserve">амбулаторно </v>
      </c>
      <c r="G127" s="284" t="s">
        <v>43</v>
      </c>
      <c r="H127" s="44" t="str">
        <f t="shared" si="74"/>
        <v>паллиативная медицинская помощь</v>
      </c>
      <c r="I127" s="284" t="s">
        <v>143</v>
      </c>
      <c r="J127" s="44" t="str">
        <f t="shared" si="67"/>
        <v xml:space="preserve">Не применяется </v>
      </c>
      <c r="K127" s="68" t="s">
        <v>128</v>
      </c>
      <c r="L127" s="67" t="s">
        <v>3</v>
      </c>
      <c r="M127" s="67" t="s">
        <v>5</v>
      </c>
      <c r="N127" s="98">
        <v>99</v>
      </c>
      <c r="O127" s="98">
        <v>99</v>
      </c>
      <c r="P127" s="51">
        <f>IF(AND(N127&lt;&gt;0,M127="Кач."),O127/N127*100,"")</f>
        <v>100</v>
      </c>
      <c r="Q127" s="51"/>
      <c r="R127" s="283">
        <f>IFERROR(AVERAGE(P127:P128),"")</f>
        <v>100</v>
      </c>
      <c r="S127" s="282">
        <f>AVERAGE(Q127:Q128)</f>
        <v>99.261783077796707</v>
      </c>
      <c r="T127" s="279">
        <f>IFERROR((R127*0.7+S127*0.3)*2,S127*2)</f>
        <v>199.55706984667802</v>
      </c>
      <c r="U127" s="295" t="str">
        <f>IF(T127&lt;170,"ГЗ по услуге (работе) НЕ выполнено","")&amp;IF(AND(T127&gt;=170,T127&lt;=200),"ГЗ по услуге (работе) выполнено","")&amp;IF(T127&gt;200,"ГЗ по услуге (работе) ПЕРЕвыполнено","")</f>
        <v>ГЗ по услуге (работе) выполнено</v>
      </c>
      <c r="V127" s="369"/>
      <c r="W127" s="308"/>
      <c r="X127" s="304"/>
    </row>
    <row r="128" spans="1:24" s="4" customFormat="1" ht="36" customHeight="1" thickBot="1" x14ac:dyDescent="0.3">
      <c r="A128" s="335"/>
      <c r="B128" s="44" t="str">
        <f t="shared" si="70"/>
        <v>ГБУЗ АО Икрянинская РБ</v>
      </c>
      <c r="C128" s="327"/>
      <c r="D128" s="19" t="str">
        <f t="shared" si="55"/>
        <v>Паллиативная медицинская помощь</v>
      </c>
      <c r="E128" s="286"/>
      <c r="F128" s="44" t="str">
        <f t="shared" si="73"/>
        <v xml:space="preserve">амбулаторно </v>
      </c>
      <c r="G128" s="286"/>
      <c r="H128" s="44" t="str">
        <f t="shared" si="74"/>
        <v>паллиативная медицинская помощь</v>
      </c>
      <c r="I128" s="286"/>
      <c r="J128" s="44" t="str">
        <f t="shared" si="67"/>
        <v xml:space="preserve">Не применяется </v>
      </c>
      <c r="K128" s="69" t="s">
        <v>40</v>
      </c>
      <c r="L128" s="65" t="s">
        <v>118</v>
      </c>
      <c r="M128" s="66" t="s">
        <v>42</v>
      </c>
      <c r="N128" s="96">
        <v>587</v>
      </c>
      <c r="O128" s="96">
        <v>437</v>
      </c>
      <c r="P128" s="53"/>
      <c r="Q128" s="52">
        <f>IF(AND(N128&lt;&gt;0,M128="объем"),(O128/N128*100)/$Y$2*12,"")</f>
        <v>99.261783077796707</v>
      </c>
      <c r="R128" s="283"/>
      <c r="S128" s="282"/>
      <c r="T128" s="279"/>
      <c r="U128" s="295"/>
      <c r="V128" s="370"/>
      <c r="W128" s="308"/>
      <c r="X128" s="304"/>
    </row>
    <row r="129" spans="1:24" s="4" customFormat="1" ht="31.5" customHeight="1" thickBot="1" x14ac:dyDescent="0.3">
      <c r="A129" s="335"/>
      <c r="B129" s="44" t="str">
        <f t="shared" si="70"/>
        <v>ГБУЗ АО Икрянинская РБ</v>
      </c>
      <c r="C129" s="327"/>
      <c r="D129" s="19" t="str">
        <f t="shared" si="55"/>
        <v>Паллиативная медицинская помощь</v>
      </c>
      <c r="E129" s="284" t="s">
        <v>241</v>
      </c>
      <c r="F129" s="44" t="str">
        <f t="shared" si="73"/>
        <v>амбулаторно на дому выездными патронажными бригадами</v>
      </c>
      <c r="G129" s="284" t="s">
        <v>43</v>
      </c>
      <c r="H129" s="44" t="str">
        <f t="shared" si="74"/>
        <v>паллиативная медицинская помощь</v>
      </c>
      <c r="I129" s="284" t="s">
        <v>143</v>
      </c>
      <c r="J129" s="44" t="str">
        <f t="shared" si="67"/>
        <v xml:space="preserve">Не применяется </v>
      </c>
      <c r="K129" s="68" t="s">
        <v>128</v>
      </c>
      <c r="L129" s="67" t="s">
        <v>3</v>
      </c>
      <c r="M129" s="67" t="s">
        <v>5</v>
      </c>
      <c r="N129" s="98">
        <v>99</v>
      </c>
      <c r="O129" s="98">
        <v>99</v>
      </c>
      <c r="P129" s="116">
        <f>IF(AND(N129&lt;&gt;0,M129="Кач."),O129/N129*100,"")</f>
        <v>100</v>
      </c>
      <c r="Q129" s="116"/>
      <c r="R129" s="283">
        <f>IFERROR(AVERAGE(P129:P130),"")</f>
        <v>100</v>
      </c>
      <c r="S129" s="282">
        <f>AVERAGE(Q129:Q130)</f>
        <v>98.102981029810294</v>
      </c>
      <c r="T129" s="279">
        <f>IFERROR((R129*0.7+S129*0.3)*2,S129*2)</f>
        <v>198.86178861788619</v>
      </c>
      <c r="U129" s="295" t="str">
        <f>IF(T129&lt;170,"ГЗ по услуге (работе) НЕ выполнено","")&amp;IF(AND(T129&gt;=170,T129&lt;=200),"ГЗ по услуге (работе) выполнено","")&amp;IF(T129&gt;200,"ГЗ по услуге (работе) ПЕРЕвыполнено","")</f>
        <v>ГЗ по услуге (работе) выполнено</v>
      </c>
      <c r="V129" s="369"/>
      <c r="W129" s="308"/>
      <c r="X129" s="304"/>
    </row>
    <row r="130" spans="1:24" s="4" customFormat="1" ht="33" customHeight="1" thickBot="1" x14ac:dyDescent="0.3">
      <c r="A130" s="335"/>
      <c r="B130" s="44" t="str">
        <f t="shared" si="70"/>
        <v>ГБУЗ АО Икрянинская РБ</v>
      </c>
      <c r="C130" s="319"/>
      <c r="D130" s="19" t="str">
        <f t="shared" si="55"/>
        <v>Паллиативная медицинская помощь</v>
      </c>
      <c r="E130" s="285"/>
      <c r="F130" s="44" t="str">
        <f t="shared" si="73"/>
        <v>амбулаторно на дому выездными патронажными бригадами</v>
      </c>
      <c r="G130" s="286"/>
      <c r="H130" s="44" t="str">
        <f t="shared" si="74"/>
        <v>паллиативная медицинская помощь</v>
      </c>
      <c r="I130" s="286"/>
      <c r="J130" s="44" t="str">
        <f t="shared" si="67"/>
        <v xml:space="preserve">Не применяется </v>
      </c>
      <c r="K130" s="69" t="s">
        <v>40</v>
      </c>
      <c r="L130" s="65" t="s">
        <v>118</v>
      </c>
      <c r="M130" s="66" t="s">
        <v>42</v>
      </c>
      <c r="N130" s="96">
        <v>738</v>
      </c>
      <c r="O130" s="96">
        <v>543</v>
      </c>
      <c r="P130" s="53"/>
      <c r="Q130" s="115">
        <f>IF(AND(N130&lt;&gt;0,M130="объем"),(O130/N130*100)/$Y$2*12,"")</f>
        <v>98.102981029810294</v>
      </c>
      <c r="R130" s="283"/>
      <c r="S130" s="282"/>
      <c r="T130" s="279"/>
      <c r="U130" s="295"/>
      <c r="V130" s="370"/>
      <c r="W130" s="308"/>
      <c r="X130" s="304"/>
    </row>
    <row r="131" spans="1:24" s="4" customFormat="1" ht="28.5" customHeight="1" thickBot="1" x14ac:dyDescent="0.3">
      <c r="A131" s="335"/>
      <c r="B131" s="44" t="str">
        <f t="shared" si="70"/>
        <v>ГБУЗ АО Икрянинская РБ</v>
      </c>
      <c r="C131" s="296" t="s">
        <v>188</v>
      </c>
      <c r="D131" s="19" t="str">
        <f t="shared" si="55"/>
        <v>Медицинское освидетельствование на состояние опьянения (алкогольного, наркотического или иного токсического)</v>
      </c>
      <c r="E131" s="300" t="s">
        <v>47</v>
      </c>
      <c r="F131" s="44" t="str">
        <f t="shared" si="73"/>
        <v>Не предусмотрено</v>
      </c>
      <c r="G131" s="300" t="s">
        <v>47</v>
      </c>
      <c r="H131" s="44" t="str">
        <f t="shared" si="74"/>
        <v>Не предусмотрено</v>
      </c>
      <c r="I131" s="300" t="s">
        <v>47</v>
      </c>
      <c r="J131" s="44" t="str">
        <f>IF(I131="",#REF!,I131)</f>
        <v>Не предусмотрено</v>
      </c>
      <c r="K131" s="68" t="s">
        <v>57</v>
      </c>
      <c r="L131" s="67" t="s">
        <v>57</v>
      </c>
      <c r="M131" s="68"/>
      <c r="N131" s="98"/>
      <c r="O131" s="98"/>
      <c r="P131" s="51" t="str">
        <f t="shared" ref="P131" si="80">IF(AND(N131&lt;&gt;0,M131="Кач."),O131/N131*100,"")</f>
        <v/>
      </c>
      <c r="Q131" s="51"/>
      <c r="R131" s="384" t="str">
        <f>IFERROR(AVERAGE(P131:P132),"")</f>
        <v/>
      </c>
      <c r="S131" s="385">
        <f>AVERAGE(Q131:Q132)</f>
        <v>32.342201356285862</v>
      </c>
      <c r="T131" s="279">
        <f>IFERROR((R131*0.7+S131*0.3)*2,S131*2)</f>
        <v>64.684402712571725</v>
      </c>
      <c r="U131" s="295" t="str">
        <f>IF(T131&lt;170,"ГЗ по услуге (работе) НЕ выполнено","")&amp;IF(AND(T131&gt;=170,T131&lt;=200),"ГЗ по услуге (работе) выполнено","")&amp;IF(T131&gt;200,"ГЗ по услуге (работе) ПЕРЕвыполнено","")</f>
        <v>ГЗ по услуге (работе) НЕ выполнено</v>
      </c>
      <c r="V131" s="295"/>
      <c r="W131" s="308"/>
      <c r="X131" s="304"/>
    </row>
    <row r="132" spans="1:24" s="4" customFormat="1" ht="28.5" customHeight="1" thickBot="1" x14ac:dyDescent="0.3">
      <c r="A132" s="335"/>
      <c r="B132" s="44" t="str">
        <f t="shared" si="70"/>
        <v>ГБУЗ АО Икрянинская РБ</v>
      </c>
      <c r="C132" s="296"/>
      <c r="D132" s="19" t="str">
        <f t="shared" si="55"/>
        <v>Медицинское освидетельствование на состояние опьянения (алкогольного, наркотического или иного токсического)</v>
      </c>
      <c r="E132" s="300"/>
      <c r="F132" s="44" t="str">
        <f t="shared" si="73"/>
        <v>Не предусмотрено</v>
      </c>
      <c r="G132" s="300"/>
      <c r="H132" s="44" t="str">
        <f t="shared" si="74"/>
        <v>Не предусмотрено</v>
      </c>
      <c r="I132" s="300"/>
      <c r="J132" s="44" t="str">
        <f t="shared" ref="J132:J161" si="81">IF(I132="",J131,I132)</f>
        <v>Не предусмотрено</v>
      </c>
      <c r="K132" s="69" t="s">
        <v>189</v>
      </c>
      <c r="L132" s="70" t="s">
        <v>58</v>
      </c>
      <c r="M132" s="66" t="s">
        <v>42</v>
      </c>
      <c r="N132" s="96">
        <v>639</v>
      </c>
      <c r="O132" s="96">
        <v>155</v>
      </c>
      <c r="P132" s="53"/>
      <c r="Q132" s="266">
        <f t="shared" ref="Q132" si="82">IF(AND(N132&lt;&gt;0,M132="объем"),(O132/N132*100)/$Y$2*12,"")</f>
        <v>32.342201356285862</v>
      </c>
      <c r="R132" s="384"/>
      <c r="S132" s="385"/>
      <c r="T132" s="279"/>
      <c r="U132" s="295"/>
      <c r="V132" s="295"/>
      <c r="W132" s="308"/>
      <c r="X132" s="304"/>
    </row>
    <row r="133" spans="1:24" s="4" customFormat="1" ht="33" customHeight="1" thickBot="1" x14ac:dyDescent="0.3">
      <c r="A133" s="335"/>
      <c r="B133" s="44" t="str">
        <f t="shared" si="70"/>
        <v>ГБУЗ АО Икрянинская РБ</v>
      </c>
      <c r="C133" s="296" t="s">
        <v>136</v>
      </c>
      <c r="D133" s="19" t="str">
        <f t="shared" si="55"/>
        <v>Медицинская помощь в экстренной форме незастрахованным гражданам в системе обязательного медицинского страхования</v>
      </c>
      <c r="E133" s="284" t="s">
        <v>137</v>
      </c>
      <c r="F133" s="44" t="str">
        <f t="shared" si="73"/>
        <v>амбулаторно</v>
      </c>
      <c r="G133" s="295" t="s">
        <v>136</v>
      </c>
      <c r="H133" s="44" t="str">
        <f t="shared" si="74"/>
        <v>Медицинская помощь в экстренной форме незастрахованным гражданам в системе обязательного медицинского страхования</v>
      </c>
      <c r="I133" s="295" t="s">
        <v>143</v>
      </c>
      <c r="J133" s="44" t="str">
        <f t="shared" si="81"/>
        <v xml:space="preserve">Не применяется </v>
      </c>
      <c r="K133" s="67" t="s">
        <v>128</v>
      </c>
      <c r="L133" s="67" t="s">
        <v>3</v>
      </c>
      <c r="M133" s="67" t="s">
        <v>5</v>
      </c>
      <c r="N133" s="98">
        <v>99</v>
      </c>
      <c r="O133" s="98">
        <v>99</v>
      </c>
      <c r="P133" s="51">
        <f>IF(AND(N133&lt;&gt;0,M133="Кач."),O133/N133*100,"")</f>
        <v>100</v>
      </c>
      <c r="Q133" s="51"/>
      <c r="R133" s="283">
        <f>IFERROR(AVERAGE(P133:P135),"")</f>
        <v>100</v>
      </c>
      <c r="S133" s="282">
        <f>AVERAGE(Q133:Q135)</f>
        <v>98.564964124103099</v>
      </c>
      <c r="T133" s="279">
        <f>IFERROR((R133*0.7+S133*0.3)*2,S133*2)</f>
        <v>199.13897847446185</v>
      </c>
      <c r="U133" s="295" t="str">
        <f>IF(T133&lt;170,"ГЗ по услуге (работе) НЕ выполнено","")&amp;IF(AND(T133&gt;=170,T133&lt;=200),"ГЗ по услуге (работе) выполнено","")&amp;IF(T133&gt;200,"ГЗ по услуге (работе) ПЕРЕвыполнено","")</f>
        <v>ГЗ по услуге (работе) выполнено</v>
      </c>
      <c r="V133" s="369"/>
      <c r="W133" s="308"/>
      <c r="X133" s="304"/>
    </row>
    <row r="134" spans="1:24" s="4" customFormat="1" ht="35.25" customHeight="1" thickBot="1" x14ac:dyDescent="0.3">
      <c r="A134" s="335"/>
      <c r="B134" s="44" t="str">
        <f t="shared" si="70"/>
        <v>ГБУЗ АО Икрянинская РБ</v>
      </c>
      <c r="C134" s="296"/>
      <c r="D134" s="19" t="str">
        <f t="shared" si="55"/>
        <v>Медицинская помощь в экстренной форме незастрахованным гражданам в системе обязательного медицинского страхования</v>
      </c>
      <c r="E134" s="286"/>
      <c r="F134" s="44" t="str">
        <f t="shared" si="73"/>
        <v>амбулаторно</v>
      </c>
      <c r="G134" s="295"/>
      <c r="H134" s="44" t="str">
        <f t="shared" si="74"/>
        <v>Медицинская помощь в экстренной форме незастрахованным гражданам в системе обязательного медицинского страхования</v>
      </c>
      <c r="I134" s="295"/>
      <c r="J134" s="44" t="str">
        <f t="shared" si="81"/>
        <v xml:space="preserve">Не применяется </v>
      </c>
      <c r="K134" s="69" t="s">
        <v>40</v>
      </c>
      <c r="L134" s="65" t="s">
        <v>118</v>
      </c>
      <c r="M134" s="66" t="s">
        <v>42</v>
      </c>
      <c r="N134" s="96">
        <v>670</v>
      </c>
      <c r="O134" s="96">
        <v>497</v>
      </c>
      <c r="P134" s="53"/>
      <c r="Q134" s="115">
        <f>IF(AND(N134&lt;&gt;0,M134="объем"),(O134/N134*100)/$Y$2*12,"")</f>
        <v>98.905472636815915</v>
      </c>
      <c r="R134" s="283"/>
      <c r="S134" s="282"/>
      <c r="T134" s="279"/>
      <c r="U134" s="295"/>
      <c r="V134" s="371"/>
      <c r="W134" s="308"/>
      <c r="X134" s="304"/>
    </row>
    <row r="135" spans="1:24" s="4" customFormat="1" ht="33.75" customHeight="1" thickBot="1" x14ac:dyDescent="0.3">
      <c r="A135" s="335"/>
      <c r="B135" s="44" t="str">
        <f t="shared" si="70"/>
        <v>ГБУЗ АО Икрянинская РБ</v>
      </c>
      <c r="C135" s="296"/>
      <c r="D135" s="19" t="str">
        <f t="shared" si="55"/>
        <v>Медицинская помощь в экстренной форме незастрахованным гражданам в системе обязательного медицинского страхования</v>
      </c>
      <c r="E135" s="121" t="s">
        <v>50</v>
      </c>
      <c r="F135" s="44" t="str">
        <f t="shared" si="73"/>
        <v>Вне медицинской организации</v>
      </c>
      <c r="G135" s="295"/>
      <c r="H135" s="44" t="str">
        <f t="shared" si="74"/>
        <v>Медицинская помощь в экстренной форме незастрахованным гражданам в системе обязательного медицинского страхования</v>
      </c>
      <c r="I135" s="295"/>
      <c r="J135" s="44" t="str">
        <f t="shared" si="81"/>
        <v xml:space="preserve">Не применяется </v>
      </c>
      <c r="K135" s="69" t="s">
        <v>146</v>
      </c>
      <c r="L135" s="70" t="s">
        <v>41</v>
      </c>
      <c r="M135" s="66" t="s">
        <v>42</v>
      </c>
      <c r="N135" s="94">
        <v>995</v>
      </c>
      <c r="O135" s="94">
        <v>733</v>
      </c>
      <c r="P135" s="53"/>
      <c r="Q135" s="52">
        <f>IF(AND(N135&lt;&gt;0,M135="объем"),(O135/N135*100)/$Y$2*12,"")</f>
        <v>98.224455611390283</v>
      </c>
      <c r="R135" s="283"/>
      <c r="S135" s="282"/>
      <c r="T135" s="279"/>
      <c r="U135" s="295"/>
      <c r="V135" s="370"/>
      <c r="W135" s="308"/>
      <c r="X135" s="304"/>
    </row>
    <row r="136" spans="1:24" s="4" customFormat="1" ht="34.5" customHeight="1" thickBot="1" x14ac:dyDescent="0.3">
      <c r="A136" s="335"/>
      <c r="B136" s="44" t="str">
        <f t="shared" si="70"/>
        <v>ГБУЗ АО Икрянинская РБ</v>
      </c>
      <c r="C136" s="297" t="s">
        <v>124</v>
      </c>
      <c r="D136" s="19" t="str">
        <f t="shared" si="5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136" s="284" t="s">
        <v>138</v>
      </c>
      <c r="F136" s="44" t="str">
        <f t="shared" si="73"/>
        <v>стационар</v>
      </c>
      <c r="G136" s="284" t="s">
        <v>51</v>
      </c>
      <c r="H136" s="44" t="str">
        <f t="shared" si="74"/>
        <v>терапия</v>
      </c>
      <c r="I136" s="284" t="s">
        <v>143</v>
      </c>
      <c r="J136" s="44" t="str">
        <f t="shared" si="81"/>
        <v xml:space="preserve">Не применяется </v>
      </c>
      <c r="K136" s="67" t="s">
        <v>128</v>
      </c>
      <c r="L136" s="67" t="s">
        <v>3</v>
      </c>
      <c r="M136" s="67" t="s">
        <v>5</v>
      </c>
      <c r="N136" s="98">
        <v>99</v>
      </c>
      <c r="O136" s="98">
        <v>99</v>
      </c>
      <c r="P136" s="51">
        <f t="shared" ref="P136:P142" si="83">IF(AND(N136&lt;&gt;0,M136="Кач."),O136/N136*100,"")</f>
        <v>100</v>
      </c>
      <c r="Q136" s="51"/>
      <c r="R136" s="283">
        <f>IFERROR(AVERAGE(P136:P137),"")</f>
        <v>100</v>
      </c>
      <c r="S136" s="282">
        <f>AVERAGE(Q136:Q137)</f>
        <v>101.01010101010101</v>
      </c>
      <c r="T136" s="279">
        <f>IFERROR((R136*0.7+S136*0.3)*2,S136*2)</f>
        <v>200.60606060606059</v>
      </c>
      <c r="U136" s="295" t="str">
        <f t="shared" ref="U136:U140" si="84">IF(T136&lt;170,"ГЗ по услуге (работе) НЕ выполнено","")&amp;IF(AND(T136&gt;=170,T136&lt;=200),"ГЗ по услуге (работе) выполнено","")&amp;IF(T136&gt;200,"ГЗ по услуге (работе) ПЕРЕвыполнено","")</f>
        <v>ГЗ по услуге (работе) ПЕРЕвыполнено</v>
      </c>
      <c r="V136" s="300"/>
      <c r="W136" s="308"/>
      <c r="X136" s="304"/>
    </row>
    <row r="137" spans="1:24" s="4" customFormat="1" ht="28.5" customHeight="1" thickBot="1" x14ac:dyDescent="0.3">
      <c r="A137" s="335"/>
      <c r="B137" s="44" t="str">
        <f t="shared" si="70"/>
        <v>ГБУЗ АО Икрянинская РБ</v>
      </c>
      <c r="C137" s="298"/>
      <c r="D137" s="19" t="str">
        <f t="shared" si="5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137" s="286"/>
      <c r="F137" s="44" t="str">
        <f t="shared" si="73"/>
        <v>стационар</v>
      </c>
      <c r="G137" s="286"/>
      <c r="H137" s="44" t="str">
        <f t="shared" si="74"/>
        <v>терапия</v>
      </c>
      <c r="I137" s="286"/>
      <c r="J137" s="44" t="str">
        <f t="shared" si="81"/>
        <v xml:space="preserve">Не применяется </v>
      </c>
      <c r="K137" s="69" t="s">
        <v>168</v>
      </c>
      <c r="L137" s="70" t="s">
        <v>118</v>
      </c>
      <c r="M137" s="66" t="s">
        <v>42</v>
      </c>
      <c r="N137" s="96">
        <v>33</v>
      </c>
      <c r="O137" s="96">
        <v>25</v>
      </c>
      <c r="P137" s="178"/>
      <c r="Q137" s="52">
        <f>IF(AND(N137&lt;&gt;0,M137="объем"),(O137/N137*100)/$Y$2*12,"")</f>
        <v>101.01010101010101</v>
      </c>
      <c r="R137" s="283"/>
      <c r="S137" s="282"/>
      <c r="T137" s="279"/>
      <c r="U137" s="295"/>
      <c r="V137" s="300"/>
      <c r="W137" s="308"/>
      <c r="X137" s="304"/>
    </row>
    <row r="138" spans="1:24" s="4" customFormat="1" ht="28.5" customHeight="1" thickBot="1" x14ac:dyDescent="0.3">
      <c r="A138" s="335"/>
      <c r="B138" s="44" t="str">
        <f t="shared" si="70"/>
        <v>ГБУЗ АО Икрянинская РБ</v>
      </c>
      <c r="C138" s="298"/>
      <c r="D138" s="19" t="str">
        <f t="shared" si="5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138" s="284" t="s">
        <v>138</v>
      </c>
      <c r="F138" s="44" t="str">
        <f t="shared" si="73"/>
        <v>стационар</v>
      </c>
      <c r="G138" s="284" t="s">
        <v>148</v>
      </c>
      <c r="H138" s="44" t="str">
        <f t="shared" si="74"/>
        <v>хирургия</v>
      </c>
      <c r="I138" s="284" t="s">
        <v>143</v>
      </c>
      <c r="J138" s="44" t="str">
        <f t="shared" si="81"/>
        <v xml:space="preserve">Не применяется </v>
      </c>
      <c r="K138" s="67" t="s">
        <v>128</v>
      </c>
      <c r="L138" s="68" t="s">
        <v>3</v>
      </c>
      <c r="M138" s="67" t="s">
        <v>5</v>
      </c>
      <c r="N138" s="98">
        <v>99</v>
      </c>
      <c r="O138" s="98">
        <v>99</v>
      </c>
      <c r="P138" s="178">
        <f t="shared" si="83"/>
        <v>100</v>
      </c>
      <c r="Q138" s="179"/>
      <c r="R138" s="276">
        <f>IFERROR(AVERAGE(P138:P139),"")</f>
        <v>100</v>
      </c>
      <c r="S138" s="274">
        <f>AVERAGE(Q138:Q139)</f>
        <v>100.90090090090091</v>
      </c>
      <c r="T138" s="272">
        <f>IFERROR((R138*0.7+S138*0.3)*2,S138*2)</f>
        <v>200.54054054054055</v>
      </c>
      <c r="U138" s="284" t="str">
        <f t="shared" si="84"/>
        <v>ГЗ по услуге (работе) ПЕРЕвыполнено</v>
      </c>
      <c r="V138" s="287"/>
      <c r="W138" s="308"/>
      <c r="X138" s="304"/>
    </row>
    <row r="139" spans="1:24" s="4" customFormat="1" ht="28.5" customHeight="1" thickBot="1" x14ac:dyDescent="0.3">
      <c r="A139" s="335"/>
      <c r="B139" s="44" t="str">
        <f t="shared" si="70"/>
        <v>ГБУЗ АО Икрянинская РБ</v>
      </c>
      <c r="C139" s="299"/>
      <c r="D139" s="19" t="str">
        <f t="shared" si="5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139" s="286"/>
      <c r="F139" s="44" t="str">
        <f t="shared" si="73"/>
        <v>стационар</v>
      </c>
      <c r="G139" s="286"/>
      <c r="H139" s="44" t="str">
        <f t="shared" si="74"/>
        <v>хирургия</v>
      </c>
      <c r="I139" s="286"/>
      <c r="J139" s="44" t="str">
        <f t="shared" si="81"/>
        <v xml:space="preserve">Не применяется </v>
      </c>
      <c r="K139" s="69" t="s">
        <v>168</v>
      </c>
      <c r="L139" s="70" t="s">
        <v>118</v>
      </c>
      <c r="M139" s="66" t="s">
        <v>42</v>
      </c>
      <c r="N139" s="96">
        <v>37</v>
      </c>
      <c r="O139" s="96">
        <v>28</v>
      </c>
      <c r="P139" s="186"/>
      <c r="Q139" s="179">
        <f t="shared" ref="Q139:Q141" si="85">IF(AND(N139&lt;&gt;0,M139="объем"),(O139/N139*100)/$Y$2*12,"")</f>
        <v>100.90090090090091</v>
      </c>
      <c r="R139" s="277"/>
      <c r="S139" s="275"/>
      <c r="T139" s="278"/>
      <c r="U139" s="286"/>
      <c r="V139" s="289"/>
      <c r="W139" s="308"/>
      <c r="X139" s="304"/>
    </row>
    <row r="140" spans="1:24" s="4" customFormat="1" ht="28.5" customHeight="1" thickBot="1" x14ac:dyDescent="0.3">
      <c r="A140" s="335"/>
      <c r="B140" s="44" t="str">
        <f t="shared" si="70"/>
        <v>ГБУЗ АО Икрянинская РБ</v>
      </c>
      <c r="C140" s="297" t="s">
        <v>298</v>
      </c>
      <c r="D140" s="19" t="str">
        <f t="shared" si="55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140" s="284" t="s">
        <v>137</v>
      </c>
      <c r="F140" s="44" t="str">
        <f t="shared" si="73"/>
        <v>амбулаторно</v>
      </c>
      <c r="G140" s="284" t="s">
        <v>298</v>
      </c>
      <c r="H140" s="44" t="str">
        <f t="shared" si="74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140" s="284" t="s">
        <v>47</v>
      </c>
      <c r="J140" s="44" t="str">
        <f t="shared" si="81"/>
        <v>Не предусмотрено</v>
      </c>
      <c r="K140" s="69" t="s">
        <v>294</v>
      </c>
      <c r="L140" s="70" t="s">
        <v>3</v>
      </c>
      <c r="M140" s="66" t="s">
        <v>5</v>
      </c>
      <c r="N140" s="98">
        <v>99</v>
      </c>
      <c r="O140" s="98">
        <v>99</v>
      </c>
      <c r="P140" s="186">
        <f t="shared" si="83"/>
        <v>100</v>
      </c>
      <c r="Q140" s="185"/>
      <c r="R140" s="276">
        <f t="shared" ref="R140:R142" si="86">IFERROR(AVERAGE(P140:P141),"")</f>
        <v>100</v>
      </c>
      <c r="S140" s="274">
        <f t="shared" ref="S140:S142" si="87">AVERAGE(Q140:Q141)</f>
        <v>95.627240143369164</v>
      </c>
      <c r="T140" s="272">
        <f t="shared" ref="T140:T142" si="88">IFERROR((R140*0.7+S140*0.3)*2,S140*2)</f>
        <v>197.3763440860215</v>
      </c>
      <c r="U140" s="284" t="str">
        <f t="shared" si="84"/>
        <v>ГЗ по услуге (работе) выполнено</v>
      </c>
      <c r="V140" s="287"/>
      <c r="W140" s="308"/>
      <c r="X140" s="304"/>
    </row>
    <row r="141" spans="1:24" s="4" customFormat="1" ht="33" customHeight="1" thickBot="1" x14ac:dyDescent="0.3">
      <c r="A141" s="335"/>
      <c r="B141" s="44" t="str">
        <f t="shared" si="70"/>
        <v>ГБУЗ АО Икрянинская РБ</v>
      </c>
      <c r="C141" s="299"/>
      <c r="D141" s="19" t="str">
        <f t="shared" si="55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141" s="286"/>
      <c r="F141" s="44" t="str">
        <f t="shared" si="73"/>
        <v>амбулаторно</v>
      </c>
      <c r="G141" s="286"/>
      <c r="H141" s="44" t="str">
        <f t="shared" si="74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141" s="286"/>
      <c r="J141" s="44" t="str">
        <f t="shared" si="81"/>
        <v>Не предусмотрено</v>
      </c>
      <c r="K141" s="69" t="s">
        <v>40</v>
      </c>
      <c r="L141" s="70" t="s">
        <v>118</v>
      </c>
      <c r="M141" s="66" t="s">
        <v>42</v>
      </c>
      <c r="N141" s="96">
        <v>930</v>
      </c>
      <c r="O141" s="96">
        <v>667</v>
      </c>
      <c r="P141" s="186"/>
      <c r="Q141" s="185">
        <f t="shared" si="85"/>
        <v>95.627240143369164</v>
      </c>
      <c r="R141" s="277"/>
      <c r="S141" s="275"/>
      <c r="T141" s="278"/>
      <c r="U141" s="286"/>
      <c r="V141" s="289"/>
      <c r="W141" s="308"/>
      <c r="X141" s="304"/>
    </row>
    <row r="142" spans="1:24" s="4" customFormat="1" ht="28.5" customHeight="1" thickBot="1" x14ac:dyDescent="0.3">
      <c r="A142" s="335"/>
      <c r="B142" s="44" t="str">
        <f t="shared" si="70"/>
        <v>ГБУЗ АО Икрянинская РБ</v>
      </c>
      <c r="C142" s="318" t="s">
        <v>338</v>
      </c>
      <c r="D142" s="19" t="str">
        <f t="shared" si="55"/>
        <v>Содержание (эксплуатация) имущества, находящего в собственности Астраханской области</v>
      </c>
      <c r="E142" s="284" t="s">
        <v>275</v>
      </c>
      <c r="F142" s="44" t="str">
        <f t="shared" si="73"/>
        <v>заключение договоров</v>
      </c>
      <c r="G142" s="284" t="s">
        <v>277</v>
      </c>
      <c r="H142" s="44" t="str">
        <f t="shared" si="74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42" s="284" t="s">
        <v>276</v>
      </c>
      <c r="J142" s="44" t="str">
        <f t="shared" si="8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42" s="71" t="s">
        <v>227</v>
      </c>
      <c r="L142" s="70" t="s">
        <v>3</v>
      </c>
      <c r="M142" s="67" t="s">
        <v>5</v>
      </c>
      <c r="N142" s="98">
        <v>100</v>
      </c>
      <c r="O142" s="98">
        <v>100</v>
      </c>
      <c r="P142" s="186">
        <f t="shared" si="83"/>
        <v>100</v>
      </c>
      <c r="Q142" s="185"/>
      <c r="R142" s="276">
        <f t="shared" si="86"/>
        <v>100</v>
      </c>
      <c r="S142" s="274">
        <f t="shared" si="87"/>
        <v>100</v>
      </c>
      <c r="T142" s="272">
        <f t="shared" si="88"/>
        <v>200</v>
      </c>
      <c r="U142" s="295" t="str">
        <f t="shared" ref="U142" si="89">IF(T142&lt;170,"ГЗ по услуге (работе) НЕ выполнено","")&amp;IF(AND(T142&gt;=170,T142&lt;=200),"ГЗ по услуге (работе) выполнено","")&amp;IF(T142&gt;200,"ГЗ по услуге (работе) ПЕРЕвыполнено","")</f>
        <v>ГЗ по услуге (работе) выполнено</v>
      </c>
      <c r="V142" s="300"/>
      <c r="W142" s="308"/>
      <c r="X142" s="304"/>
    </row>
    <row r="143" spans="1:24" s="4" customFormat="1" ht="37.5" customHeight="1" thickBot="1" x14ac:dyDescent="0.3">
      <c r="A143" s="336"/>
      <c r="B143" s="44" t="str">
        <f t="shared" si="70"/>
        <v>ГБУЗ АО Икрянинская РБ</v>
      </c>
      <c r="C143" s="320"/>
      <c r="D143" s="19" t="str">
        <f t="shared" si="55"/>
        <v>Содержание (эксплуатация) имущества, находящего в собственности Астраханской области</v>
      </c>
      <c r="E143" s="286"/>
      <c r="F143" s="44" t="str">
        <f t="shared" si="73"/>
        <v>заключение договоров</v>
      </c>
      <c r="G143" s="286"/>
      <c r="H143" s="44" t="str">
        <f t="shared" si="74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43" s="286"/>
      <c r="J143" s="44" t="str">
        <f t="shared" si="8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43" s="72" t="s">
        <v>232</v>
      </c>
      <c r="L143" s="70" t="s">
        <v>228</v>
      </c>
      <c r="M143" s="66" t="s">
        <v>42</v>
      </c>
      <c r="N143" s="96">
        <v>25.74</v>
      </c>
      <c r="O143" s="96">
        <v>25.74</v>
      </c>
      <c r="P143" s="178"/>
      <c r="Q143" s="185">
        <f>IF(AND(N143&lt;&gt;0,M143="объем"),(O143/N143*100),"")</f>
        <v>100</v>
      </c>
      <c r="R143" s="277"/>
      <c r="S143" s="275"/>
      <c r="T143" s="278"/>
      <c r="U143" s="295"/>
      <c r="V143" s="300"/>
      <c r="W143" s="309"/>
      <c r="X143" s="305"/>
    </row>
    <row r="144" spans="1:24" s="4" customFormat="1" ht="34.5" customHeight="1" thickBot="1" x14ac:dyDescent="0.3">
      <c r="A144" s="292" t="s">
        <v>25</v>
      </c>
      <c r="B144" s="44" t="str">
        <f t="shared" si="70"/>
        <v>ГБУЗ АО Камызякская РБ</v>
      </c>
      <c r="C144" s="297" t="s">
        <v>119</v>
      </c>
      <c r="D144" s="19" t="str">
        <f t="shared" si="55"/>
        <v>ПМСП, не включенная в базовую программу ОМС</v>
      </c>
      <c r="E144" s="300" t="s">
        <v>137</v>
      </c>
      <c r="F144" s="44" t="str">
        <f t="shared" si="73"/>
        <v>амбулаторно</v>
      </c>
      <c r="G144" s="295" t="s">
        <v>132</v>
      </c>
      <c r="H144" s="44" t="str">
        <f t="shared" si="7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44" s="300" t="s">
        <v>162</v>
      </c>
      <c r="J144" s="44" t="str">
        <f t="shared" si="81"/>
        <v>по профилю дерматовенерология (в части венерологии)</v>
      </c>
      <c r="K144" s="67" t="s">
        <v>128</v>
      </c>
      <c r="L144" s="67" t="s">
        <v>3</v>
      </c>
      <c r="M144" s="67" t="s">
        <v>5</v>
      </c>
      <c r="N144" s="98">
        <v>99</v>
      </c>
      <c r="O144" s="98">
        <v>100</v>
      </c>
      <c r="P144" s="51">
        <f t="shared" ref="P144" si="90">IF(AND(N144&lt;&gt;0,M144="Кач."),O144/N144*100,"")</f>
        <v>101.01010101010101</v>
      </c>
      <c r="Q144" s="51"/>
      <c r="R144" s="283">
        <f>IFERROR(AVERAGE(P144:P146),"")</f>
        <v>101.01010101010101</v>
      </c>
      <c r="S144" s="282">
        <f>AVERAGE(Q144:Q146)</f>
        <v>94.812121212121212</v>
      </c>
      <c r="T144" s="279">
        <f>IFERROR((R144*0.7+S144*0.3)*2,S144*2)</f>
        <v>198.30141414141411</v>
      </c>
      <c r="U144" s="295" t="str">
        <f>IF(T144&lt;170,"ГЗ по услуге (работе) НЕ выполнено","")&amp;IF(AND(T144&gt;=170,T144&lt;=200),"ГЗ по услуге (работе) выполнено","")&amp;IF(T144&gt;200,"ГЗ по услуге (работе) ПЕРЕвыполнено","")</f>
        <v>ГЗ по услуге (работе) выполнено</v>
      </c>
      <c r="V144" s="369"/>
      <c r="W144" s="307">
        <f>AVERAGE(T144:T167)</f>
        <v>184.67619161802011</v>
      </c>
      <c r="X144" s="303" t="str">
        <f>IF(W144&lt;170,"ГЗ по учреждению не выполнено","")&amp;IF(AND(W144&gt;=170,W144&lt;=200),"ГЗ по учреждению выполнено","")&amp;IF(W144&gt;200,"ГЗ по учреждению перевыполнено","")</f>
        <v>ГЗ по учреждению выполнено</v>
      </c>
    </row>
    <row r="145" spans="1:24" s="4" customFormat="1" ht="35.25" customHeight="1" thickBot="1" x14ac:dyDescent="0.3">
      <c r="A145" s="293"/>
      <c r="B145" s="44" t="str">
        <f t="shared" si="70"/>
        <v>ГБУЗ АО Камызякская РБ</v>
      </c>
      <c r="C145" s="298"/>
      <c r="D145" s="19" t="str">
        <f t="shared" si="55"/>
        <v>ПМСП, не включенная в базовую программу ОМС</v>
      </c>
      <c r="E145" s="300"/>
      <c r="F145" s="44" t="str">
        <f t="shared" si="73"/>
        <v>амбулаторно</v>
      </c>
      <c r="G145" s="295"/>
      <c r="H145" s="44" t="str">
        <f t="shared" si="7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45" s="300"/>
      <c r="J145" s="44" t="str">
        <f t="shared" si="81"/>
        <v>по профилю дерматовенерология (в части венерологии)</v>
      </c>
      <c r="K145" s="64" t="s">
        <v>40</v>
      </c>
      <c r="L145" s="65" t="s">
        <v>118</v>
      </c>
      <c r="M145" s="66" t="s">
        <v>42</v>
      </c>
      <c r="N145" s="162">
        <v>1100</v>
      </c>
      <c r="O145" s="96">
        <v>779</v>
      </c>
      <c r="P145" s="53"/>
      <c r="Q145" s="52">
        <f>IF(AND(N145&lt;&gt;0,M145="объем"),(O145/N145*100)/$Y$2*12,"")</f>
        <v>94.424242424242422</v>
      </c>
      <c r="R145" s="283"/>
      <c r="S145" s="282"/>
      <c r="T145" s="279"/>
      <c r="U145" s="295"/>
      <c r="V145" s="371"/>
      <c r="W145" s="308"/>
      <c r="X145" s="304"/>
    </row>
    <row r="146" spans="1:24" s="4" customFormat="1" ht="33" customHeight="1" thickBot="1" x14ac:dyDescent="0.3">
      <c r="A146" s="293"/>
      <c r="B146" s="44" t="str">
        <f t="shared" si="70"/>
        <v>ГБУЗ АО Камызякская РБ</v>
      </c>
      <c r="C146" s="298"/>
      <c r="D146" s="19" t="str">
        <f t="shared" si="55"/>
        <v>ПМСП, не включенная в базовую программу ОМС</v>
      </c>
      <c r="E146" s="300"/>
      <c r="F146" s="44" t="str">
        <f t="shared" si="73"/>
        <v>амбулаторно</v>
      </c>
      <c r="G146" s="295"/>
      <c r="H146" s="44" t="str">
        <f t="shared" si="7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46" s="300"/>
      <c r="J146" s="44" t="str">
        <f t="shared" si="81"/>
        <v>по профилю дерматовенерология (в части венерологии)</v>
      </c>
      <c r="K146" s="64" t="s">
        <v>133</v>
      </c>
      <c r="L146" s="65" t="s">
        <v>118</v>
      </c>
      <c r="M146" s="66" t="s">
        <v>42</v>
      </c>
      <c r="N146" s="96">
        <v>500</v>
      </c>
      <c r="O146" s="96">
        <v>357</v>
      </c>
      <c r="P146" s="53"/>
      <c r="Q146" s="52">
        <f>IF(AND(N146&lt;&gt;0,M146="объем"),(O146/N146*100)/$Y$2*12,"")</f>
        <v>95.199999999999989</v>
      </c>
      <c r="R146" s="283"/>
      <c r="S146" s="282"/>
      <c r="T146" s="279"/>
      <c r="U146" s="295"/>
      <c r="V146" s="370"/>
      <c r="W146" s="308"/>
      <c r="X146" s="304"/>
    </row>
    <row r="147" spans="1:24" s="4" customFormat="1" ht="33" customHeight="1" thickBot="1" x14ac:dyDescent="0.3">
      <c r="A147" s="293"/>
      <c r="B147" s="44" t="str">
        <f t="shared" si="70"/>
        <v>ГБУЗ АО Камызякская РБ</v>
      </c>
      <c r="C147" s="298"/>
      <c r="D147" s="19" t="str">
        <f t="shared" si="55"/>
        <v>ПМСП, не включенная в базовую программу ОМС</v>
      </c>
      <c r="E147" s="300" t="s">
        <v>137</v>
      </c>
      <c r="F147" s="44" t="str">
        <f t="shared" si="73"/>
        <v>амбулаторно</v>
      </c>
      <c r="G147" s="295" t="s">
        <v>140</v>
      </c>
      <c r="H147" s="44" t="str">
        <f t="shared" si="7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47" s="300" t="s">
        <v>139</v>
      </c>
      <c r="J147" s="44" t="str">
        <f t="shared" si="81"/>
        <v>по профилю Фтизиатрия</v>
      </c>
      <c r="K147" s="68" t="s">
        <v>128</v>
      </c>
      <c r="L147" s="67" t="s">
        <v>3</v>
      </c>
      <c r="M147" s="67" t="s">
        <v>5</v>
      </c>
      <c r="N147" s="98">
        <v>99</v>
      </c>
      <c r="O147" s="98">
        <v>100</v>
      </c>
      <c r="P147" s="51">
        <f t="shared" ref="P147" si="91">IF(AND(N147&lt;&gt;0,M147="Кач."),O147/N147*100,"")</f>
        <v>101.01010101010101</v>
      </c>
      <c r="Q147" s="51"/>
      <c r="R147" s="283">
        <f>IFERROR(AVERAGE(P147:P149),"")</f>
        <v>101.01010101010101</v>
      </c>
      <c r="S147" s="282">
        <f>AVERAGE(Q147:Q149)</f>
        <v>95.807158755940563</v>
      </c>
      <c r="T147" s="279">
        <f>IFERROR((R147*0.7+S147*0.3)*2,S147*2)</f>
        <v>198.89843666770574</v>
      </c>
      <c r="U147" s="295" t="str">
        <f>IF(T147&lt;170,"ГЗ по услуге (работе) НЕ выполнено","")&amp;IF(AND(T147&gt;=170,T147&lt;=200),"ГЗ по услуге (работе) выполнено","")&amp;IF(T147&gt;200,"ГЗ по услуге (работе) ПЕРЕвыполнено","")</f>
        <v>ГЗ по услуге (работе) выполнено</v>
      </c>
      <c r="V147" s="369"/>
      <c r="W147" s="308"/>
      <c r="X147" s="304"/>
    </row>
    <row r="148" spans="1:24" s="4" customFormat="1" ht="31.5" customHeight="1" thickBot="1" x14ac:dyDescent="0.3">
      <c r="A148" s="293"/>
      <c r="B148" s="44" t="str">
        <f t="shared" si="70"/>
        <v>ГБУЗ АО Камызякская РБ</v>
      </c>
      <c r="C148" s="298"/>
      <c r="D148" s="19" t="str">
        <f t="shared" si="55"/>
        <v>ПМСП, не включенная в базовую программу ОМС</v>
      </c>
      <c r="E148" s="300"/>
      <c r="F148" s="44" t="str">
        <f t="shared" si="73"/>
        <v>амбулаторно</v>
      </c>
      <c r="G148" s="295"/>
      <c r="H148" s="44" t="str">
        <f t="shared" si="7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48" s="300"/>
      <c r="J148" s="44" t="str">
        <f t="shared" si="81"/>
        <v>по профилю Фтизиатрия</v>
      </c>
      <c r="K148" s="69" t="s">
        <v>40</v>
      </c>
      <c r="L148" s="65" t="s">
        <v>118</v>
      </c>
      <c r="M148" s="66" t="s">
        <v>42</v>
      </c>
      <c r="N148" s="162">
        <v>5541</v>
      </c>
      <c r="O148" s="96">
        <v>3907</v>
      </c>
      <c r="P148" s="53"/>
      <c r="Q148" s="52">
        <f t="shared" ref="Q148:Q157" si="92">IF(AND(N148&lt;&gt;0,M148="объем"),(O148/N148*100)/$Y$2*12,"")</f>
        <v>94.014317511881131</v>
      </c>
      <c r="R148" s="283"/>
      <c r="S148" s="282"/>
      <c r="T148" s="279"/>
      <c r="U148" s="295"/>
      <c r="V148" s="371"/>
      <c r="W148" s="308"/>
      <c r="X148" s="304"/>
    </row>
    <row r="149" spans="1:24" s="4" customFormat="1" ht="34.5" customHeight="1" thickBot="1" x14ac:dyDescent="0.3">
      <c r="A149" s="293"/>
      <c r="B149" s="44" t="str">
        <f t="shared" si="70"/>
        <v>ГБУЗ АО Камызякская РБ</v>
      </c>
      <c r="C149" s="298"/>
      <c r="D149" s="19" t="str">
        <f t="shared" si="55"/>
        <v>ПМСП, не включенная в базовую программу ОМС</v>
      </c>
      <c r="E149" s="300"/>
      <c r="F149" s="44" t="str">
        <f t="shared" si="73"/>
        <v>амбулаторно</v>
      </c>
      <c r="G149" s="295"/>
      <c r="H149" s="44" t="str">
        <f t="shared" si="7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49" s="300"/>
      <c r="J149" s="44" t="str">
        <f t="shared" si="81"/>
        <v>по профилю Фтизиатрия</v>
      </c>
      <c r="K149" s="69" t="s">
        <v>133</v>
      </c>
      <c r="L149" s="65" t="s">
        <v>118</v>
      </c>
      <c r="M149" s="66" t="s">
        <v>42</v>
      </c>
      <c r="N149" s="96">
        <v>1250</v>
      </c>
      <c r="O149" s="96">
        <v>915</v>
      </c>
      <c r="P149" s="53"/>
      <c r="Q149" s="52">
        <f t="shared" si="92"/>
        <v>97.6</v>
      </c>
      <c r="R149" s="283"/>
      <c r="S149" s="282"/>
      <c r="T149" s="279"/>
      <c r="U149" s="295"/>
      <c r="V149" s="370"/>
      <c r="W149" s="308"/>
      <c r="X149" s="304"/>
    </row>
    <row r="150" spans="1:24" s="4" customFormat="1" ht="36" customHeight="1" thickBot="1" x14ac:dyDescent="0.3">
      <c r="A150" s="293"/>
      <c r="B150" s="44" t="str">
        <f t="shared" si="70"/>
        <v>ГБУЗ АО Камызякская РБ</v>
      </c>
      <c r="C150" s="298"/>
      <c r="D150" s="19" t="str">
        <f t="shared" si="55"/>
        <v>ПМСП, не включенная в базовую программу ОМС</v>
      </c>
      <c r="E150" s="300" t="s">
        <v>137</v>
      </c>
      <c r="F150" s="44" t="str">
        <f t="shared" si="73"/>
        <v>амбулаторно</v>
      </c>
      <c r="G150" s="295" t="s">
        <v>161</v>
      </c>
      <c r="H150" s="44" t="str">
        <f t="shared" si="7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50" s="300" t="s">
        <v>265</v>
      </c>
      <c r="J150" s="44" t="str">
        <f t="shared" si="81"/>
        <v>по профилю психиатрия-наркология</v>
      </c>
      <c r="K150" s="68" t="s">
        <v>128</v>
      </c>
      <c r="L150" s="67" t="s">
        <v>3</v>
      </c>
      <c r="M150" s="67" t="s">
        <v>5</v>
      </c>
      <c r="N150" s="98">
        <v>99</v>
      </c>
      <c r="O150" s="98">
        <v>100</v>
      </c>
      <c r="P150" s="51">
        <f t="shared" ref="P150" si="93">IF(AND(N150&lt;&gt;0,M150="Кач."),O150/N150*100,"")</f>
        <v>101.01010101010101</v>
      </c>
      <c r="Q150" s="51" t="str">
        <f t="shared" si="92"/>
        <v/>
      </c>
      <c r="R150" s="283">
        <f>IFERROR(AVERAGE(P150:P152),"")</f>
        <v>101.01010101010101</v>
      </c>
      <c r="S150" s="282">
        <f>AVERAGE(Q150:Q152)</f>
        <v>95.628286121866722</v>
      </c>
      <c r="T150" s="279">
        <f>IFERROR((R150*0.7+S150*0.3)*2,S150*2)</f>
        <v>198.79111308726144</v>
      </c>
      <c r="U150" s="295" t="str">
        <f>IF(T150&lt;170,"ГЗ по услуге (работе) НЕ выполнено","")&amp;IF(AND(T150&gt;=170,T150&lt;=200),"ГЗ по услуге (работе) выполнено","")&amp;IF(T150&gt;200,"ГЗ по услуге (работе) ПЕРЕвыполнено","")</f>
        <v>ГЗ по услуге (работе) выполнено</v>
      </c>
      <c r="V150" s="369"/>
      <c r="W150" s="308"/>
      <c r="X150" s="304"/>
    </row>
    <row r="151" spans="1:24" s="4" customFormat="1" ht="28.5" customHeight="1" thickBot="1" x14ac:dyDescent="0.3">
      <c r="A151" s="293"/>
      <c r="B151" s="44" t="str">
        <f t="shared" si="70"/>
        <v>ГБУЗ АО Камызякская РБ</v>
      </c>
      <c r="C151" s="298"/>
      <c r="D151" s="19" t="str">
        <f t="shared" si="55"/>
        <v>ПМСП, не включенная в базовую программу ОМС</v>
      </c>
      <c r="E151" s="300"/>
      <c r="F151" s="44" t="str">
        <f t="shared" si="73"/>
        <v>амбулаторно</v>
      </c>
      <c r="G151" s="295"/>
      <c r="H151" s="44" t="str">
        <f t="shared" si="7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51" s="300"/>
      <c r="J151" s="44" t="str">
        <f t="shared" si="81"/>
        <v>по профилю психиатрия-наркология</v>
      </c>
      <c r="K151" s="69" t="s">
        <v>40</v>
      </c>
      <c r="L151" s="65" t="s">
        <v>118</v>
      </c>
      <c r="M151" s="66" t="s">
        <v>42</v>
      </c>
      <c r="N151" s="162">
        <v>3505</v>
      </c>
      <c r="O151" s="162">
        <v>2464</v>
      </c>
      <c r="P151" s="53"/>
      <c r="Q151" s="52">
        <f t="shared" si="92"/>
        <v>93.732762719923912</v>
      </c>
      <c r="R151" s="283"/>
      <c r="S151" s="282"/>
      <c r="T151" s="279"/>
      <c r="U151" s="295"/>
      <c r="V151" s="371"/>
      <c r="W151" s="308"/>
      <c r="X151" s="304"/>
    </row>
    <row r="152" spans="1:24" s="4" customFormat="1" ht="33" customHeight="1" thickBot="1" x14ac:dyDescent="0.3">
      <c r="A152" s="293"/>
      <c r="B152" s="44" t="str">
        <f t="shared" si="70"/>
        <v>ГБУЗ АО Камызякская РБ</v>
      </c>
      <c r="C152" s="298"/>
      <c r="D152" s="19" t="str">
        <f t="shared" si="55"/>
        <v>ПМСП, не включенная в базовую программу ОМС</v>
      </c>
      <c r="E152" s="300"/>
      <c r="F152" s="44" t="str">
        <f t="shared" si="73"/>
        <v>амбулаторно</v>
      </c>
      <c r="G152" s="295"/>
      <c r="H152" s="44" t="str">
        <f t="shared" si="7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52" s="300"/>
      <c r="J152" s="44" t="str">
        <f t="shared" si="81"/>
        <v>по профилю психиатрия-наркология</v>
      </c>
      <c r="K152" s="69" t="s">
        <v>133</v>
      </c>
      <c r="L152" s="65" t="s">
        <v>118</v>
      </c>
      <c r="M152" s="66" t="s">
        <v>42</v>
      </c>
      <c r="N152" s="96">
        <v>700</v>
      </c>
      <c r="O152" s="96">
        <v>512</v>
      </c>
      <c r="P152" s="53"/>
      <c r="Q152" s="52">
        <f t="shared" si="92"/>
        <v>97.523809523809518</v>
      </c>
      <c r="R152" s="283"/>
      <c r="S152" s="282"/>
      <c r="T152" s="279"/>
      <c r="U152" s="295"/>
      <c r="V152" s="370"/>
      <c r="W152" s="308"/>
      <c r="X152" s="304"/>
    </row>
    <row r="153" spans="1:24" s="4" customFormat="1" ht="36" customHeight="1" thickBot="1" x14ac:dyDescent="0.3">
      <c r="A153" s="293"/>
      <c r="B153" s="44" t="str">
        <f t="shared" si="70"/>
        <v>ГБУЗ АО Камызякская РБ</v>
      </c>
      <c r="C153" s="298"/>
      <c r="D153" s="19" t="str">
        <f t="shared" si="55"/>
        <v>ПМСП, не включенная в базовую программу ОМС</v>
      </c>
      <c r="E153" s="287" t="s">
        <v>137</v>
      </c>
      <c r="F153" s="44" t="str">
        <f t="shared" si="73"/>
        <v>амбулаторно</v>
      </c>
      <c r="G153" s="284" t="s">
        <v>39</v>
      </c>
      <c r="H153" s="44" t="str">
        <f t="shared" si="74"/>
        <v>Первичная медико-санитарная помощь, в части диагностики и лечения</v>
      </c>
      <c r="I153" s="287" t="s">
        <v>240</v>
      </c>
      <c r="J153" s="44" t="str">
        <f t="shared" si="81"/>
        <v>Вакцинация</v>
      </c>
      <c r="K153" s="67" t="s">
        <v>128</v>
      </c>
      <c r="L153" s="67" t="s">
        <v>3</v>
      </c>
      <c r="M153" s="67" t="s">
        <v>5</v>
      </c>
      <c r="N153" s="98">
        <v>99</v>
      </c>
      <c r="O153" s="98">
        <v>100</v>
      </c>
      <c r="P153" s="116">
        <f t="shared" ref="P153" si="94">IF(AND(N153&lt;&gt;0,M153="Кач."),O153/N153*100,"")</f>
        <v>101.01010101010101</v>
      </c>
      <c r="Q153" s="116" t="str">
        <f t="shared" si="92"/>
        <v/>
      </c>
      <c r="R153" s="283">
        <f>IFERROR(AVERAGE(P153:P154),"")</f>
        <v>101.01010101010101</v>
      </c>
      <c r="S153" s="282">
        <f>AVERAGE(Q153:Q154)</f>
        <v>66.666666666666657</v>
      </c>
      <c r="T153" s="279">
        <f>IFERROR((R153*0.7+S153*0.3)*2,S153*2)</f>
        <v>181.4141414141414</v>
      </c>
      <c r="U153" s="295" t="str">
        <f t="shared" ref="U153" si="95">IF(T153&lt;170,"ГЗ по услуге (работе) НЕ выполнено","")&amp;IF(AND(T153&gt;=170,T153&lt;=200),"ГЗ по услуге (работе) выполнено","")&amp;IF(T153&gt;200,"ГЗ по услуге (работе) ПЕРЕвыполнено","")</f>
        <v>ГЗ по услуге (работе) выполнено</v>
      </c>
      <c r="V153" s="300"/>
      <c r="W153" s="308"/>
      <c r="X153" s="304"/>
    </row>
    <row r="154" spans="1:24" s="4" customFormat="1" ht="31.5" customHeight="1" thickBot="1" x14ac:dyDescent="0.3">
      <c r="A154" s="293"/>
      <c r="B154" s="44" t="str">
        <f t="shared" si="70"/>
        <v>ГБУЗ АО Камызякская РБ</v>
      </c>
      <c r="C154" s="299"/>
      <c r="D154" s="19" t="str">
        <f t="shared" si="55"/>
        <v>ПМСП, не включенная в базовую программу ОМС</v>
      </c>
      <c r="E154" s="289"/>
      <c r="F154" s="44" t="str">
        <f t="shared" si="73"/>
        <v>амбулаторно</v>
      </c>
      <c r="G154" s="286"/>
      <c r="H154" s="44" t="str">
        <f t="shared" si="74"/>
        <v>Первичная медико-санитарная помощь, в части диагностики и лечения</v>
      </c>
      <c r="I154" s="289"/>
      <c r="J154" s="44" t="str">
        <f t="shared" si="81"/>
        <v>Вакцинация</v>
      </c>
      <c r="K154" s="64" t="s">
        <v>40</v>
      </c>
      <c r="L154" s="65" t="s">
        <v>118</v>
      </c>
      <c r="M154" s="66" t="s">
        <v>42</v>
      </c>
      <c r="N154" s="94">
        <v>10</v>
      </c>
      <c r="O154" s="94">
        <v>5</v>
      </c>
      <c r="P154" s="53"/>
      <c r="Q154" s="266">
        <f t="shared" si="92"/>
        <v>66.666666666666657</v>
      </c>
      <c r="R154" s="283"/>
      <c r="S154" s="282"/>
      <c r="T154" s="279"/>
      <c r="U154" s="295"/>
      <c r="V154" s="300"/>
      <c r="W154" s="308"/>
      <c r="X154" s="304"/>
    </row>
    <row r="155" spans="1:24" s="4" customFormat="1" ht="33" customHeight="1" thickBot="1" x14ac:dyDescent="0.3">
      <c r="A155" s="293"/>
      <c r="B155" s="44" t="str">
        <f t="shared" si="70"/>
        <v>ГБУЗ АО Камызякская РБ</v>
      </c>
      <c r="C155" s="296" t="s">
        <v>136</v>
      </c>
      <c r="D155" s="19" t="str">
        <f>IF(C155="",D154,C155)</f>
        <v>Медицинская помощь в экстренной форме незастрахованным гражданам в системе обязательного медицинского страхования</v>
      </c>
      <c r="E155" s="295" t="s">
        <v>137</v>
      </c>
      <c r="F155" s="44" t="str">
        <f t="shared" si="73"/>
        <v>амбулаторно</v>
      </c>
      <c r="G155" s="287" t="s">
        <v>136</v>
      </c>
      <c r="H155" s="44" t="str">
        <f t="shared" si="74"/>
        <v>Медицинская помощь в экстренной форме незастрахованным гражданам в системе обязательного медицинского страхования</v>
      </c>
      <c r="I155" s="284" t="s">
        <v>143</v>
      </c>
      <c r="J155" s="44" t="str">
        <f t="shared" si="81"/>
        <v xml:space="preserve">Не применяется </v>
      </c>
      <c r="K155" s="67" t="s">
        <v>128</v>
      </c>
      <c r="L155" s="67" t="s">
        <v>3</v>
      </c>
      <c r="M155" s="67" t="s">
        <v>5</v>
      </c>
      <c r="N155" s="98">
        <v>99</v>
      </c>
      <c r="O155" s="98">
        <v>100</v>
      </c>
      <c r="P155" s="51">
        <f t="shared" ref="P155" si="96">IF(AND(N155&lt;&gt;0,M155="Кач."),O155/N155*100,"")</f>
        <v>101.01010101010101</v>
      </c>
      <c r="Q155" s="51"/>
      <c r="R155" s="276">
        <f>IFERROR(AVERAGE(P155:P157),"")</f>
        <v>101.01010101010101</v>
      </c>
      <c r="S155" s="274">
        <f>AVERAGE(Q155:Q157)</f>
        <v>112.36078431372549</v>
      </c>
      <c r="T155" s="272">
        <f>IFERROR((R155*0.7+S155*0.3)*2,S155*2)</f>
        <v>208.83061200237668</v>
      </c>
      <c r="U155" s="284" t="str">
        <f t="shared" ref="U155" si="97">IF(T155&lt;170,"ГЗ по услуге (работе) НЕ выполнено","")&amp;IF(AND(T155&gt;=170,T155&lt;=200),"ГЗ по услуге (работе) выполнено","")&amp;IF(T155&gt;200,"ГЗ по услуге (работе) ПЕРЕвыполнено","")</f>
        <v>ГЗ по услуге (работе) ПЕРЕвыполнено</v>
      </c>
      <c r="V155" s="287"/>
      <c r="W155" s="308"/>
      <c r="X155" s="304"/>
    </row>
    <row r="156" spans="1:24" s="4" customFormat="1" ht="38.25" customHeight="1" thickBot="1" x14ac:dyDescent="0.3">
      <c r="A156" s="293"/>
      <c r="B156" s="44" t="str">
        <f t="shared" si="70"/>
        <v>ГБУЗ АО Камызякская РБ</v>
      </c>
      <c r="C156" s="296"/>
      <c r="D156" s="19" t="str">
        <f t="shared" si="55"/>
        <v>Медицинская помощь в экстренной форме незастрахованным гражданам в системе обязательного медицинского страхования</v>
      </c>
      <c r="E156" s="295"/>
      <c r="F156" s="44" t="str">
        <f t="shared" si="73"/>
        <v>амбулаторно</v>
      </c>
      <c r="G156" s="288"/>
      <c r="H156" s="44" t="str">
        <f t="shared" si="74"/>
        <v>Медицинская помощь в экстренной форме незастрахованным гражданам в системе обязательного медицинского страхования</v>
      </c>
      <c r="I156" s="285"/>
      <c r="J156" s="44" t="str">
        <f t="shared" si="81"/>
        <v xml:space="preserve">Не применяется </v>
      </c>
      <c r="K156" s="64" t="s">
        <v>40</v>
      </c>
      <c r="L156" s="65" t="s">
        <v>118</v>
      </c>
      <c r="M156" s="66" t="s">
        <v>42</v>
      </c>
      <c r="N156" s="163">
        <v>1700</v>
      </c>
      <c r="O156" s="162">
        <v>1495</v>
      </c>
      <c r="P156" s="53"/>
      <c r="Q156" s="52">
        <f t="shared" si="92"/>
        <v>117.25490196078431</v>
      </c>
      <c r="R156" s="280"/>
      <c r="S156" s="281"/>
      <c r="T156" s="273"/>
      <c r="U156" s="285"/>
      <c r="V156" s="288"/>
      <c r="W156" s="308"/>
      <c r="X156" s="304"/>
    </row>
    <row r="157" spans="1:24" s="4" customFormat="1" ht="38.25" customHeight="1" thickBot="1" x14ac:dyDescent="0.3">
      <c r="A157" s="293"/>
      <c r="B157" s="44" t="str">
        <f t="shared" si="70"/>
        <v>ГБУЗ АО Камызякская РБ</v>
      </c>
      <c r="C157" s="296"/>
      <c r="D157" s="19" t="str">
        <f t="shared" si="55"/>
        <v>Медицинская помощь в экстренной форме незастрахованным гражданам в системе обязательного медицинского страхования</v>
      </c>
      <c r="E157" s="117" t="s">
        <v>50</v>
      </c>
      <c r="F157" s="44" t="str">
        <f t="shared" si="73"/>
        <v>Вне медицинской организации</v>
      </c>
      <c r="G157" s="289"/>
      <c r="H157" s="44" t="str">
        <f t="shared" si="74"/>
        <v>Медицинская помощь в экстренной форме незастрахованным гражданам в системе обязательного медицинского страхования</v>
      </c>
      <c r="I157" s="286"/>
      <c r="J157" s="44" t="str">
        <f t="shared" si="81"/>
        <v xml:space="preserve">Не применяется </v>
      </c>
      <c r="K157" s="69" t="s">
        <v>146</v>
      </c>
      <c r="L157" s="70" t="s">
        <v>41</v>
      </c>
      <c r="M157" s="66" t="s">
        <v>42</v>
      </c>
      <c r="N157" s="94">
        <v>500</v>
      </c>
      <c r="O157" s="96">
        <v>403</v>
      </c>
      <c r="P157" s="53"/>
      <c r="Q157" s="52">
        <f t="shared" si="92"/>
        <v>107.46666666666667</v>
      </c>
      <c r="R157" s="277"/>
      <c r="S157" s="275"/>
      <c r="T157" s="278"/>
      <c r="U157" s="286"/>
      <c r="V157" s="289"/>
      <c r="W157" s="308"/>
      <c r="X157" s="304"/>
    </row>
    <row r="158" spans="1:24" s="4" customFormat="1" ht="39" customHeight="1" thickBot="1" x14ac:dyDescent="0.3">
      <c r="A158" s="293"/>
      <c r="B158" s="44" t="str">
        <f t="shared" si="70"/>
        <v>ГБУЗ АО Камызякская РБ</v>
      </c>
      <c r="C158" s="296" t="s">
        <v>188</v>
      </c>
      <c r="D158" s="19" t="str">
        <f t="shared" si="55"/>
        <v>Медицинское освидетельствование на состояние опьянения (алкогольного, наркотического или иного токсического)</v>
      </c>
      <c r="E158" s="300" t="s">
        <v>47</v>
      </c>
      <c r="F158" s="44" t="str">
        <f t="shared" si="73"/>
        <v>Не предусмотрено</v>
      </c>
      <c r="G158" s="300" t="s">
        <v>47</v>
      </c>
      <c r="H158" s="44" t="str">
        <f t="shared" si="74"/>
        <v>Не предусмотрено</v>
      </c>
      <c r="I158" s="300" t="s">
        <v>47</v>
      </c>
      <c r="J158" s="44" t="str">
        <f t="shared" si="81"/>
        <v>Не предусмотрено</v>
      </c>
      <c r="K158" s="68" t="s">
        <v>57</v>
      </c>
      <c r="L158" s="67" t="s">
        <v>57</v>
      </c>
      <c r="M158" s="68"/>
      <c r="N158" s="98"/>
      <c r="O158" s="98"/>
      <c r="P158" s="51" t="str">
        <f t="shared" ref="P158" si="98">IF(AND(N158&lt;&gt;0,M158="Кач."),O158/N158*100,"")</f>
        <v/>
      </c>
      <c r="Q158" s="51"/>
      <c r="R158" s="283" t="str">
        <f>IFERROR(AVERAGE(P158:P159),"")</f>
        <v/>
      </c>
      <c r="S158" s="282">
        <f>AVERAGE(Q158:Q159)</f>
        <v>44.444444444444443</v>
      </c>
      <c r="T158" s="279">
        <f>IFERROR((R158*0.7+S158*0.3)*2,S158*2)</f>
        <v>88.888888888888886</v>
      </c>
      <c r="U158" s="295" t="str">
        <f>IF(T158&lt;170,"ГЗ по услуге (работе) НЕ выполнено","")&amp;IF(AND(T158&gt;=170,T158&lt;=200),"ГЗ по услуге (работе) выполнено","")&amp;IF(T158&gt;200,"ГЗ по услуге (работе) ПЕРЕвыполнено","")</f>
        <v>ГЗ по услуге (работе) НЕ выполнено</v>
      </c>
      <c r="V158" s="300"/>
      <c r="W158" s="308"/>
      <c r="X158" s="304"/>
    </row>
    <row r="159" spans="1:24" s="4" customFormat="1" ht="36" customHeight="1" thickBot="1" x14ac:dyDescent="0.3">
      <c r="A159" s="293"/>
      <c r="B159" s="44" t="str">
        <f t="shared" si="70"/>
        <v>ГБУЗ АО Камызякская РБ</v>
      </c>
      <c r="C159" s="296"/>
      <c r="D159" s="19" t="str">
        <f t="shared" si="55"/>
        <v>Медицинское освидетельствование на состояние опьянения (алкогольного, наркотического или иного токсического)</v>
      </c>
      <c r="E159" s="300"/>
      <c r="F159" s="44" t="str">
        <f t="shared" si="73"/>
        <v>Не предусмотрено</v>
      </c>
      <c r="G159" s="300"/>
      <c r="H159" s="44" t="str">
        <f t="shared" si="74"/>
        <v>Не предусмотрено</v>
      </c>
      <c r="I159" s="300"/>
      <c r="J159" s="44" t="str">
        <f t="shared" si="81"/>
        <v>Не предусмотрено</v>
      </c>
      <c r="K159" s="69" t="s">
        <v>189</v>
      </c>
      <c r="L159" s="70" t="s">
        <v>58</v>
      </c>
      <c r="M159" s="66" t="s">
        <v>42</v>
      </c>
      <c r="N159" s="96">
        <v>360</v>
      </c>
      <c r="O159" s="96">
        <v>120</v>
      </c>
      <c r="P159" s="53"/>
      <c r="Q159" s="266">
        <f t="shared" ref="Q159" si="99">IF(AND(N159&lt;&gt;0,M159="объем"),(O159/N159*100)/$Y$2*12,"")</f>
        <v>44.444444444444443</v>
      </c>
      <c r="R159" s="283"/>
      <c r="S159" s="282"/>
      <c r="T159" s="279"/>
      <c r="U159" s="295"/>
      <c r="V159" s="300"/>
      <c r="W159" s="308"/>
      <c r="X159" s="304"/>
    </row>
    <row r="160" spans="1:24" s="4" customFormat="1" ht="36.75" customHeight="1" thickBot="1" x14ac:dyDescent="0.3">
      <c r="A160" s="293"/>
      <c r="B160" s="44" t="str">
        <f t="shared" si="70"/>
        <v>ГБУЗ АО Камызякская РБ</v>
      </c>
      <c r="C160" s="318" t="s">
        <v>71</v>
      </c>
      <c r="D160" s="19" t="str">
        <f t="shared" si="55"/>
        <v>Паллиативная медицинская помощь</v>
      </c>
      <c r="E160" s="295" t="s">
        <v>138</v>
      </c>
      <c r="F160" s="44" t="str">
        <f t="shared" si="73"/>
        <v>стационар</v>
      </c>
      <c r="G160" s="295" t="s">
        <v>43</v>
      </c>
      <c r="H160" s="44" t="str">
        <f t="shared" si="74"/>
        <v>паллиативная медицинская помощь</v>
      </c>
      <c r="I160" s="295" t="s">
        <v>143</v>
      </c>
      <c r="J160" s="44" t="str">
        <f t="shared" si="81"/>
        <v xml:space="preserve">Не применяется </v>
      </c>
      <c r="K160" s="67" t="s">
        <v>128</v>
      </c>
      <c r="L160" s="67" t="s">
        <v>3</v>
      </c>
      <c r="M160" s="67" t="s">
        <v>5</v>
      </c>
      <c r="N160" s="98">
        <v>99</v>
      </c>
      <c r="O160" s="98">
        <v>100</v>
      </c>
      <c r="P160" s="238">
        <f t="shared" ref="P160:P162" si="100">IF(AND(N160&lt;&gt;0,M160="Кач."),O160/N160*100,"")</f>
        <v>101.01010101010101</v>
      </c>
      <c r="Q160" s="237"/>
      <c r="R160" s="283">
        <f>IFERROR(AVERAGE(P160:P161),"")</f>
        <v>101.01010101010101</v>
      </c>
      <c r="S160" s="328">
        <f>AVERAGE(Q160:Q161)</f>
        <v>46.102119008522948</v>
      </c>
      <c r="T160" s="279">
        <f>IFERROR((R160*0.7+S160*0.3)*2,S160*2)</f>
        <v>169.07541281925518</v>
      </c>
      <c r="U160" s="284" t="str">
        <f t="shared" ref="U160" si="101">IF(T160&lt;170,"ГЗ по услуге (работе) НЕ выполнено","")&amp;IF(AND(T160&gt;=170,T160&lt;=200),"ГЗ по услуге (работе) выполнено","")&amp;IF(T160&gt;200,"ГЗ по услуге (работе) ПЕРЕвыполнено","")</f>
        <v>ГЗ по услуге (работе) НЕ выполнено</v>
      </c>
      <c r="V160" s="287"/>
      <c r="W160" s="308"/>
      <c r="X160" s="304"/>
    </row>
    <row r="161" spans="1:24" s="4" customFormat="1" ht="34.5" customHeight="1" thickBot="1" x14ac:dyDescent="0.3">
      <c r="A161" s="293"/>
      <c r="B161" s="44" t="str">
        <f t="shared" si="70"/>
        <v>ГБУЗ АО Камызякская РБ</v>
      </c>
      <c r="C161" s="327"/>
      <c r="D161" s="19" t="str">
        <f t="shared" si="55"/>
        <v>Паллиативная медицинская помощь</v>
      </c>
      <c r="E161" s="295"/>
      <c r="F161" s="44" t="str">
        <f t="shared" si="73"/>
        <v>стационар</v>
      </c>
      <c r="G161" s="295"/>
      <c r="H161" s="44" t="str">
        <f t="shared" si="74"/>
        <v>паллиативная медицинская помощь</v>
      </c>
      <c r="I161" s="295"/>
      <c r="J161" s="44" t="str">
        <f t="shared" si="81"/>
        <v xml:space="preserve">Не применяется </v>
      </c>
      <c r="K161" s="69" t="s">
        <v>134</v>
      </c>
      <c r="L161" s="65" t="s">
        <v>135</v>
      </c>
      <c r="M161" s="66" t="s">
        <v>42</v>
      </c>
      <c r="N161" s="162">
        <v>4263</v>
      </c>
      <c r="O161" s="162">
        <v>1474</v>
      </c>
      <c r="P161" s="53"/>
      <c r="Q161" s="252">
        <f t="shared" ref="Q161:Q163" si="102">IF(AND(N161&lt;&gt;0,M161="объем"),(O161/N161*100)/$Y$2*12,"")</f>
        <v>46.102119008522948</v>
      </c>
      <c r="R161" s="283"/>
      <c r="S161" s="329"/>
      <c r="T161" s="279"/>
      <c r="U161" s="286"/>
      <c r="V161" s="289"/>
      <c r="W161" s="308"/>
      <c r="X161" s="304"/>
    </row>
    <row r="162" spans="1:24" s="4" customFormat="1" ht="33.75" customHeight="1" thickBot="1" x14ac:dyDescent="0.3">
      <c r="A162" s="293"/>
      <c r="B162" s="44" t="str">
        <f t="shared" si="70"/>
        <v>ГБУЗ АО Камызякская РБ</v>
      </c>
      <c r="C162" s="327"/>
      <c r="D162" s="19" t="str">
        <f t="shared" si="55"/>
        <v>Паллиативная медицинская помощь</v>
      </c>
      <c r="E162" s="295" t="s">
        <v>280</v>
      </c>
      <c r="F162" s="44" t="str">
        <f>IF(E162="",F159,E162)</f>
        <v xml:space="preserve">амбулаторно </v>
      </c>
      <c r="G162" s="295" t="s">
        <v>43</v>
      </c>
      <c r="H162" s="44" t="str">
        <f>IF(G162="",H159,G162)</f>
        <v>паллиативная медицинская помощь</v>
      </c>
      <c r="I162" s="295" t="s">
        <v>143</v>
      </c>
      <c r="J162" s="44" t="str">
        <f>IF(I162="",J159,I162)</f>
        <v xml:space="preserve">Не применяется </v>
      </c>
      <c r="K162" s="68" t="s">
        <v>128</v>
      </c>
      <c r="L162" s="67" t="s">
        <v>3</v>
      </c>
      <c r="M162" s="67" t="s">
        <v>5</v>
      </c>
      <c r="N162" s="98">
        <v>99</v>
      </c>
      <c r="O162" s="98">
        <v>100</v>
      </c>
      <c r="P162" s="51">
        <f t="shared" si="100"/>
        <v>101.01010101010101</v>
      </c>
      <c r="Q162" s="51"/>
      <c r="R162" s="283">
        <f>IFERROR(AVERAGE(P162:P163),"")</f>
        <v>101.01010101010101</v>
      </c>
      <c r="S162" s="282">
        <f>AVERAGE(Q162:Q163)</f>
        <v>99.28205128205127</v>
      </c>
      <c r="T162" s="279">
        <f>IFERROR((R162*0.7+S162*0.3)*2,S162*2)</f>
        <v>200.98337218337215</v>
      </c>
      <c r="U162" s="295" t="str">
        <f>IF(T162&lt;170,"ГЗ по услуге (работе) НЕ выполнено","")&amp;IF(AND(T162&gt;=170,T162&lt;=200),"ГЗ по услуге (работе) выполнено","")&amp;IF(T162&gt;200,"ГЗ по услуге (работе) ПЕРЕвыполнено","")</f>
        <v>ГЗ по услуге (работе) ПЕРЕвыполнено</v>
      </c>
      <c r="V162" s="300"/>
      <c r="W162" s="308"/>
      <c r="X162" s="304"/>
    </row>
    <row r="163" spans="1:24" s="4" customFormat="1" ht="33" customHeight="1" thickBot="1" x14ac:dyDescent="0.3">
      <c r="A163" s="293"/>
      <c r="B163" s="44" t="str">
        <f t="shared" si="70"/>
        <v>ГБУЗ АО Камызякская РБ</v>
      </c>
      <c r="C163" s="327"/>
      <c r="D163" s="19" t="str">
        <f t="shared" si="55"/>
        <v>Паллиативная медицинская помощь</v>
      </c>
      <c r="E163" s="295"/>
      <c r="F163" s="44" t="str">
        <f t="shared" si="73"/>
        <v xml:space="preserve">амбулаторно </v>
      </c>
      <c r="G163" s="295"/>
      <c r="H163" s="44" t="str">
        <f t="shared" si="74"/>
        <v>паллиативная медицинская помощь</v>
      </c>
      <c r="I163" s="295"/>
      <c r="J163" s="44" t="str">
        <f>IF(I163="",J162,I163)</f>
        <v xml:space="preserve">Не применяется </v>
      </c>
      <c r="K163" s="69" t="s">
        <v>40</v>
      </c>
      <c r="L163" s="65" t="s">
        <v>118</v>
      </c>
      <c r="M163" s="66" t="s">
        <v>42</v>
      </c>
      <c r="N163" s="96">
        <v>650</v>
      </c>
      <c r="O163" s="96">
        <v>484</v>
      </c>
      <c r="P163" s="53"/>
      <c r="Q163" s="52">
        <f t="shared" si="102"/>
        <v>99.28205128205127</v>
      </c>
      <c r="R163" s="283"/>
      <c r="S163" s="282"/>
      <c r="T163" s="279"/>
      <c r="U163" s="295"/>
      <c r="V163" s="300"/>
      <c r="W163" s="308"/>
      <c r="X163" s="304"/>
    </row>
    <row r="164" spans="1:24" s="4" customFormat="1" ht="35.25" customHeight="1" thickBot="1" x14ac:dyDescent="0.3">
      <c r="A164" s="293"/>
      <c r="B164" s="44" t="str">
        <f>IF(A164="",B163,A164)</f>
        <v>ГБУЗ АО Камызякская РБ</v>
      </c>
      <c r="C164" s="327"/>
      <c r="D164" s="19" t="str">
        <f>IF(C164="",D163,C164)</f>
        <v>Паллиативная медицинская помощь</v>
      </c>
      <c r="E164" s="284" t="s">
        <v>241</v>
      </c>
      <c r="F164" s="44" t="str">
        <f>IF(E164="",F163,E164)</f>
        <v>амбулаторно на дому выездными патронажными бригадами</v>
      </c>
      <c r="G164" s="284" t="s">
        <v>43</v>
      </c>
      <c r="H164" s="44" t="str">
        <f>IF(G164="",H163,G164)</f>
        <v>паллиативная медицинская помощь</v>
      </c>
      <c r="I164" s="284" t="s">
        <v>143</v>
      </c>
      <c r="J164" s="44" t="str">
        <f>IF(I164="",J163,I164)</f>
        <v xml:space="preserve">Не применяется </v>
      </c>
      <c r="K164" s="68" t="s">
        <v>128</v>
      </c>
      <c r="L164" s="67" t="s">
        <v>3</v>
      </c>
      <c r="M164" s="67" t="s">
        <v>5</v>
      </c>
      <c r="N164" s="98">
        <v>99</v>
      </c>
      <c r="O164" s="98">
        <v>100</v>
      </c>
      <c r="P164" s="116">
        <f t="shared" ref="P164" si="103">IF(AND(N164&lt;&gt;0,M164="Кач."),O164/N164*100,"")</f>
        <v>101.01010101010101</v>
      </c>
      <c r="Q164" s="116"/>
      <c r="R164" s="283">
        <f>IFERROR(AVERAGE(P164:P165),"")</f>
        <v>101.01010101010101</v>
      </c>
      <c r="S164" s="282">
        <f>AVERAGE(Q164:Q165)</f>
        <v>100.27397260273972</v>
      </c>
      <c r="T164" s="279">
        <f t="shared" ref="T164" si="104">IFERROR((R164*0.7+S164*0.3)*2,S164*2)</f>
        <v>201.57852497578523</v>
      </c>
      <c r="U164" s="295" t="str">
        <f>IF(T164&lt;170,"ГЗ по услуге (работе) НЕ выполнено","")&amp;IF(AND(T164&gt;=170,T164&lt;=200),"ГЗ по услуге (работе) выполнено","")&amp;IF(T164&gt;200,"ГЗ по услуге (работе) ПЕРЕвыполнено","")</f>
        <v>ГЗ по услуге (работе) ПЕРЕвыполнено</v>
      </c>
      <c r="V164" s="300"/>
      <c r="W164" s="308"/>
      <c r="X164" s="304"/>
    </row>
    <row r="165" spans="1:24" s="4" customFormat="1" ht="32.25" customHeight="1" thickBot="1" x14ac:dyDescent="0.3">
      <c r="A165" s="293"/>
      <c r="B165" s="44" t="str">
        <f t="shared" si="70"/>
        <v>ГБУЗ АО Камызякская РБ</v>
      </c>
      <c r="C165" s="319"/>
      <c r="D165" s="19" t="str">
        <f t="shared" si="55"/>
        <v>Паллиативная медицинская помощь</v>
      </c>
      <c r="E165" s="286"/>
      <c r="F165" s="44" t="str">
        <f t="shared" si="73"/>
        <v>амбулаторно на дому выездными патронажными бригадами</v>
      </c>
      <c r="G165" s="286"/>
      <c r="H165" s="44" t="str">
        <f t="shared" si="74"/>
        <v>паллиативная медицинская помощь</v>
      </c>
      <c r="I165" s="286"/>
      <c r="J165" s="44" t="str">
        <f>IF(I165="",J164,I165)</f>
        <v xml:space="preserve">Не применяется </v>
      </c>
      <c r="K165" s="69" t="s">
        <v>40</v>
      </c>
      <c r="L165" s="65" t="s">
        <v>118</v>
      </c>
      <c r="M165" s="66" t="s">
        <v>42</v>
      </c>
      <c r="N165" s="96">
        <v>730</v>
      </c>
      <c r="O165" s="96">
        <v>549</v>
      </c>
      <c r="P165" s="53"/>
      <c r="Q165" s="115">
        <f t="shared" ref="Q165" si="105">IF(AND(N165&lt;&gt;0,M165="объем"),(O165/N165*100)/$Y$2*12,"")</f>
        <v>100.27397260273972</v>
      </c>
      <c r="R165" s="283"/>
      <c r="S165" s="282"/>
      <c r="T165" s="279"/>
      <c r="U165" s="295"/>
      <c r="V165" s="300"/>
      <c r="W165" s="308"/>
      <c r="X165" s="304"/>
    </row>
    <row r="166" spans="1:24" s="4" customFormat="1" ht="36.75" customHeight="1" thickBot="1" x14ac:dyDescent="0.3">
      <c r="A166" s="293"/>
      <c r="B166" s="44" t="str">
        <f>IF(A166="",B165,A166)</f>
        <v>ГБУЗ АО Камызякская РБ</v>
      </c>
      <c r="C166" s="318" t="s">
        <v>338</v>
      </c>
      <c r="D166" s="19" t="str">
        <f t="shared" ref="D166:D229" si="106">IF(C166="",D165,C166)</f>
        <v>Содержание (эксплуатация) имущества, находящего в собственности Астраханской области</v>
      </c>
      <c r="E166" s="284" t="s">
        <v>275</v>
      </c>
      <c r="F166" s="44" t="str">
        <f t="shared" si="73"/>
        <v>заключение договоров</v>
      </c>
      <c r="G166" s="284" t="s">
        <v>277</v>
      </c>
      <c r="H166" s="44" t="str">
        <f t="shared" si="74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66" s="284" t="s">
        <v>276</v>
      </c>
      <c r="J166" s="44" t="str">
        <f t="shared" ref="J166:J190" si="107">IF(I166="",J165,I166)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66" s="71" t="s">
        <v>227</v>
      </c>
      <c r="L166" s="70" t="s">
        <v>3</v>
      </c>
      <c r="M166" s="67" t="s">
        <v>5</v>
      </c>
      <c r="N166" s="98">
        <v>100</v>
      </c>
      <c r="O166" s="98">
        <v>100</v>
      </c>
      <c r="P166" s="51">
        <f t="shared" ref="P166" si="108">IF(AND(N166&lt;&gt;0,M166="Кач."),O166/N166*100,"")</f>
        <v>100</v>
      </c>
      <c r="Q166" s="51"/>
      <c r="R166" s="283">
        <f>IFERROR(AVERAGE(P166:P167),"")</f>
        <v>100</v>
      </c>
      <c r="S166" s="282">
        <f>AVERAGE(Q166:Q167)</f>
        <v>100</v>
      </c>
      <c r="T166" s="279">
        <f t="shared" ref="T166" si="109">IFERROR((R166*0.7+S166*0.3)*2,S166*2)</f>
        <v>200</v>
      </c>
      <c r="U166" s="295" t="str">
        <f>IF(T166&lt;170,"ГЗ по услуге (работе) НЕ выполнено","")&amp;IF(AND(T166&gt;=170,T166&lt;=200),"ГЗ по услуге (работе) выполнено","")&amp;IF(T166&gt;200,"ГЗ по услуге (работе) ПЕРЕвыполнено","")</f>
        <v>ГЗ по услуге (работе) выполнено</v>
      </c>
      <c r="V166" s="300"/>
      <c r="W166" s="308"/>
      <c r="X166" s="304"/>
    </row>
    <row r="167" spans="1:24" s="4" customFormat="1" ht="42.75" customHeight="1" thickBot="1" x14ac:dyDescent="0.3">
      <c r="A167" s="294"/>
      <c r="B167" s="44" t="str">
        <f t="shared" si="70"/>
        <v>ГБУЗ АО Камызякская РБ</v>
      </c>
      <c r="C167" s="320"/>
      <c r="D167" s="19" t="str">
        <f t="shared" si="106"/>
        <v>Содержание (эксплуатация) имущества, находящего в собственности Астраханской области</v>
      </c>
      <c r="E167" s="286"/>
      <c r="F167" s="44" t="str">
        <f t="shared" si="73"/>
        <v>заключение договоров</v>
      </c>
      <c r="G167" s="286"/>
      <c r="H167" s="44" t="str">
        <f t="shared" si="74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67" s="286"/>
      <c r="J167" s="44" t="str">
        <f t="shared" si="107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67" s="72" t="s">
        <v>232</v>
      </c>
      <c r="L167" s="70" t="s">
        <v>228</v>
      </c>
      <c r="M167" s="66" t="s">
        <v>42</v>
      </c>
      <c r="N167" s="96">
        <v>37.57</v>
      </c>
      <c r="O167" s="96">
        <v>37.57</v>
      </c>
      <c r="P167" s="53"/>
      <c r="Q167" s="55">
        <f>IF(AND(N167&lt;&gt;0,M167="объем"),(O167/N167*100),"")</f>
        <v>100</v>
      </c>
      <c r="R167" s="283"/>
      <c r="S167" s="282"/>
      <c r="T167" s="279"/>
      <c r="U167" s="295"/>
      <c r="V167" s="300"/>
      <c r="W167" s="309"/>
      <c r="X167" s="305"/>
    </row>
    <row r="168" spans="1:24" s="4" customFormat="1" ht="28.5" customHeight="1" thickBot="1" x14ac:dyDescent="0.3">
      <c r="A168" s="330" t="s">
        <v>26</v>
      </c>
      <c r="B168" s="44" t="str">
        <f t="shared" si="70"/>
        <v>ГБУЗ АО Красноярская РБ</v>
      </c>
      <c r="C168" s="297" t="s">
        <v>119</v>
      </c>
      <c r="D168" s="19" t="str">
        <f t="shared" si="106"/>
        <v>ПМСП, не включенная в базовую программу ОМС</v>
      </c>
      <c r="E168" s="300" t="s">
        <v>137</v>
      </c>
      <c r="F168" s="44" t="str">
        <f t="shared" si="73"/>
        <v>амбулаторно</v>
      </c>
      <c r="G168" s="295" t="s">
        <v>132</v>
      </c>
      <c r="H168" s="44" t="str">
        <f t="shared" si="7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68" s="300" t="s">
        <v>162</v>
      </c>
      <c r="J168" s="44" t="str">
        <f t="shared" si="107"/>
        <v>по профилю дерматовенерология (в части венерологии)</v>
      </c>
      <c r="K168" s="67" t="s">
        <v>128</v>
      </c>
      <c r="L168" s="67" t="s">
        <v>3</v>
      </c>
      <c r="M168" s="67" t="s">
        <v>5</v>
      </c>
      <c r="N168" s="98">
        <v>99</v>
      </c>
      <c r="O168" s="98">
        <v>99</v>
      </c>
      <c r="P168" s="51">
        <f t="shared" ref="P168" si="110">IF(AND(N168&lt;&gt;0,M168="Кач."),O168/N168*100,"")</f>
        <v>100</v>
      </c>
      <c r="Q168" s="51"/>
      <c r="R168" s="283">
        <f>IFERROR(AVERAGE(P168:P170),"")</f>
        <v>100</v>
      </c>
      <c r="S168" s="282">
        <f>AVERAGE(Q168:Q170)</f>
        <v>83.476190476190482</v>
      </c>
      <c r="T168" s="279">
        <f>IFERROR((R168*0.7+S168*0.3)*2,S168*2)</f>
        <v>190.08571428571429</v>
      </c>
      <c r="U168" s="295" t="str">
        <f>IF(T168&lt;170,"ГЗ по услуге (работе) НЕ выполнено","")&amp;IF(AND(T168&gt;=170,T168&lt;=200),"ГЗ по услуге (работе) выполнено","")&amp;IF(T168&gt;200,"ГЗ по услуге (работе) ПЕРЕвыполнено","")</f>
        <v>ГЗ по услуге (работе) выполнено</v>
      </c>
      <c r="V168" s="300"/>
      <c r="W168" s="307">
        <f>AVERAGE(T168:T191)</f>
        <v>187.84921096589252</v>
      </c>
      <c r="X168" s="303" t="str">
        <f>IF(W168&lt;170,"ГЗ по учреждению не выполнено","")&amp;IF(AND(W168&gt;=170,W168&lt;=200),"ГЗ по учреждению выполнено","")&amp;IF(W168&gt;200,"ГЗ по учреждению перевыполнено","")</f>
        <v>ГЗ по учреждению выполнено</v>
      </c>
    </row>
    <row r="169" spans="1:24" s="4" customFormat="1" ht="28.5" customHeight="1" thickBot="1" x14ac:dyDescent="0.3">
      <c r="A169" s="331"/>
      <c r="B169" s="44" t="str">
        <f t="shared" si="70"/>
        <v>ГБУЗ АО Красноярская РБ</v>
      </c>
      <c r="C169" s="298"/>
      <c r="D169" s="19" t="str">
        <f t="shared" si="106"/>
        <v>ПМСП, не включенная в базовую программу ОМС</v>
      </c>
      <c r="E169" s="300"/>
      <c r="F169" s="44" t="str">
        <f t="shared" si="73"/>
        <v>амбулаторно</v>
      </c>
      <c r="G169" s="295"/>
      <c r="H169" s="44" t="str">
        <f t="shared" si="7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69" s="300"/>
      <c r="J169" s="44" t="str">
        <f t="shared" si="107"/>
        <v>по профилю дерматовенерология (в части венерологии)</v>
      </c>
      <c r="K169" s="64" t="s">
        <v>40</v>
      </c>
      <c r="L169" s="65" t="s">
        <v>118</v>
      </c>
      <c r="M169" s="66" t="s">
        <v>42</v>
      </c>
      <c r="N169" s="101">
        <v>840</v>
      </c>
      <c r="O169" s="101">
        <v>615</v>
      </c>
      <c r="P169" s="53"/>
      <c r="Q169" s="52">
        <f t="shared" ref="Q169:Q174" si="111">IF(AND(N169&lt;&gt;0,M169="объем"),(O169/N169*100)/$Y$2*12,"")</f>
        <v>97.61904761904762</v>
      </c>
      <c r="R169" s="283"/>
      <c r="S169" s="282"/>
      <c r="T169" s="279"/>
      <c r="U169" s="295"/>
      <c r="V169" s="300"/>
      <c r="W169" s="308"/>
      <c r="X169" s="304"/>
    </row>
    <row r="170" spans="1:24" s="4" customFormat="1" ht="33" customHeight="1" thickBot="1" x14ac:dyDescent="0.3">
      <c r="A170" s="331"/>
      <c r="B170" s="44" t="str">
        <f t="shared" si="70"/>
        <v>ГБУЗ АО Красноярская РБ</v>
      </c>
      <c r="C170" s="298"/>
      <c r="D170" s="19" t="str">
        <f t="shared" si="106"/>
        <v>ПМСП, не включенная в базовую программу ОМС</v>
      </c>
      <c r="E170" s="300"/>
      <c r="F170" s="44" t="str">
        <f t="shared" si="73"/>
        <v>амбулаторно</v>
      </c>
      <c r="G170" s="295"/>
      <c r="H170" s="44" t="str">
        <f t="shared" si="7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70" s="300"/>
      <c r="J170" s="44" t="str">
        <f t="shared" si="107"/>
        <v>по профилю дерматовенерология (в части венерологии)</v>
      </c>
      <c r="K170" s="64" t="s">
        <v>133</v>
      </c>
      <c r="L170" s="65" t="s">
        <v>118</v>
      </c>
      <c r="M170" s="66" t="s">
        <v>42</v>
      </c>
      <c r="N170" s="96">
        <v>150</v>
      </c>
      <c r="O170" s="96">
        <v>78</v>
      </c>
      <c r="P170" s="53"/>
      <c r="Q170" s="266">
        <f t="shared" si="111"/>
        <v>69.333333333333329</v>
      </c>
      <c r="R170" s="283"/>
      <c r="S170" s="282"/>
      <c r="T170" s="279"/>
      <c r="U170" s="295"/>
      <c r="V170" s="300"/>
      <c r="W170" s="308"/>
      <c r="X170" s="304"/>
    </row>
    <row r="171" spans="1:24" s="4" customFormat="1" ht="28.5" customHeight="1" thickBot="1" x14ac:dyDescent="0.3">
      <c r="A171" s="331"/>
      <c r="B171" s="44" t="str">
        <f t="shared" si="70"/>
        <v>ГБУЗ АО Красноярская РБ</v>
      </c>
      <c r="C171" s="298"/>
      <c r="D171" s="19" t="str">
        <f t="shared" si="106"/>
        <v>ПМСП, не включенная в базовую программу ОМС</v>
      </c>
      <c r="E171" s="300" t="s">
        <v>137</v>
      </c>
      <c r="F171" s="44" t="str">
        <f t="shared" si="73"/>
        <v>амбулаторно</v>
      </c>
      <c r="G171" s="295" t="s">
        <v>140</v>
      </c>
      <c r="H171" s="44" t="str">
        <f t="shared" si="7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71" s="300" t="s">
        <v>139</v>
      </c>
      <c r="J171" s="44" t="str">
        <f t="shared" si="107"/>
        <v>по профилю Фтизиатрия</v>
      </c>
      <c r="K171" s="68" t="s">
        <v>128</v>
      </c>
      <c r="L171" s="67" t="s">
        <v>3</v>
      </c>
      <c r="M171" s="67" t="s">
        <v>5</v>
      </c>
      <c r="N171" s="98">
        <v>99</v>
      </c>
      <c r="O171" s="98">
        <v>99</v>
      </c>
      <c r="P171" s="51">
        <f t="shared" ref="P171" si="112">IF(AND(N171&lt;&gt;0,M171="Кач."),O171/N171*100,"")</f>
        <v>100</v>
      </c>
      <c r="Q171" s="51"/>
      <c r="R171" s="283">
        <f>IFERROR(AVERAGE(P171:P173),"")</f>
        <v>100</v>
      </c>
      <c r="S171" s="282">
        <f>AVERAGE(Q171:Q173)</f>
        <v>115.60038810459417</v>
      </c>
      <c r="T171" s="279">
        <f>IFERROR((R171*0.7+S171*0.3)*2,S171*2)</f>
        <v>209.3602328627565</v>
      </c>
      <c r="U171" s="295" t="str">
        <f>IF(T171&lt;170,"ГЗ по услуге (работе) НЕ выполнено","")&amp;IF(AND(T171&gt;=170,T171&lt;=200),"ГЗ по услуге (работе) выполнено","")&amp;IF(T171&gt;200,"ГЗ по услуге (работе) ПЕРЕвыполнено","")</f>
        <v>ГЗ по услуге (работе) ПЕРЕвыполнено</v>
      </c>
      <c r="V171" s="300"/>
      <c r="W171" s="308"/>
      <c r="X171" s="304"/>
    </row>
    <row r="172" spans="1:24" s="4" customFormat="1" ht="28.5" customHeight="1" thickBot="1" x14ac:dyDescent="0.3">
      <c r="A172" s="331"/>
      <c r="B172" s="44" t="str">
        <f t="shared" ref="B172:B203" si="113">IF(A172="",B171,A172)</f>
        <v>ГБУЗ АО Красноярская РБ</v>
      </c>
      <c r="C172" s="298"/>
      <c r="D172" s="19" t="str">
        <f t="shared" si="106"/>
        <v>ПМСП, не включенная в базовую программу ОМС</v>
      </c>
      <c r="E172" s="300"/>
      <c r="F172" s="44" t="str">
        <f t="shared" si="73"/>
        <v>амбулаторно</v>
      </c>
      <c r="G172" s="295"/>
      <c r="H172" s="44" t="str">
        <f t="shared" si="7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72" s="300"/>
      <c r="J172" s="44" t="str">
        <f t="shared" si="107"/>
        <v>по профилю Фтизиатрия</v>
      </c>
      <c r="K172" s="69" t="s">
        <v>40</v>
      </c>
      <c r="L172" s="65" t="s">
        <v>118</v>
      </c>
      <c r="M172" s="66" t="s">
        <v>42</v>
      </c>
      <c r="N172" s="96">
        <v>6871</v>
      </c>
      <c r="O172" s="101">
        <v>5222</v>
      </c>
      <c r="P172" s="53"/>
      <c r="Q172" s="52">
        <f t="shared" si="111"/>
        <v>101.33410954252172</v>
      </c>
      <c r="R172" s="283"/>
      <c r="S172" s="282"/>
      <c r="T172" s="279"/>
      <c r="U172" s="295"/>
      <c r="V172" s="300"/>
      <c r="W172" s="308"/>
      <c r="X172" s="304"/>
    </row>
    <row r="173" spans="1:24" s="4" customFormat="1" ht="30.75" customHeight="1" thickBot="1" x14ac:dyDescent="0.3">
      <c r="A173" s="331"/>
      <c r="B173" s="44" t="str">
        <f t="shared" si="113"/>
        <v>ГБУЗ АО Красноярская РБ</v>
      </c>
      <c r="C173" s="298"/>
      <c r="D173" s="19" t="str">
        <f t="shared" si="106"/>
        <v>ПМСП, не включенная в базовую программу ОМС</v>
      </c>
      <c r="E173" s="300"/>
      <c r="F173" s="44" t="str">
        <f t="shared" si="73"/>
        <v>амбулаторно</v>
      </c>
      <c r="G173" s="295"/>
      <c r="H173" s="44" t="str">
        <f t="shared" si="7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73" s="300"/>
      <c r="J173" s="44" t="str">
        <f t="shared" si="107"/>
        <v>по профилю Фтизиатрия</v>
      </c>
      <c r="K173" s="69" t="s">
        <v>133</v>
      </c>
      <c r="L173" s="65" t="s">
        <v>118</v>
      </c>
      <c r="M173" s="66" t="s">
        <v>42</v>
      </c>
      <c r="N173" s="96">
        <v>500</v>
      </c>
      <c r="O173" s="101">
        <v>487</v>
      </c>
      <c r="P173" s="53"/>
      <c r="Q173" s="52">
        <f t="shared" si="111"/>
        <v>129.86666666666665</v>
      </c>
      <c r="R173" s="283"/>
      <c r="S173" s="282"/>
      <c r="T173" s="279"/>
      <c r="U173" s="295"/>
      <c r="V173" s="300"/>
      <c r="W173" s="308"/>
      <c r="X173" s="304"/>
    </row>
    <row r="174" spans="1:24" s="4" customFormat="1" ht="30" customHeight="1" thickBot="1" x14ac:dyDescent="0.3">
      <c r="A174" s="331"/>
      <c r="B174" s="44" t="str">
        <f t="shared" si="113"/>
        <v>ГБУЗ АО Красноярская РБ</v>
      </c>
      <c r="C174" s="298"/>
      <c r="D174" s="19" t="str">
        <f t="shared" si="106"/>
        <v>ПМСП, не включенная в базовую программу ОМС</v>
      </c>
      <c r="E174" s="300" t="s">
        <v>137</v>
      </c>
      <c r="F174" s="44" t="str">
        <f t="shared" si="73"/>
        <v>амбулаторно</v>
      </c>
      <c r="G174" s="295" t="s">
        <v>161</v>
      </c>
      <c r="H174" s="44" t="str">
        <f t="shared" si="7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74" s="300" t="s">
        <v>265</v>
      </c>
      <c r="J174" s="44" t="str">
        <f t="shared" si="107"/>
        <v>по профилю психиатрия-наркология</v>
      </c>
      <c r="K174" s="68" t="s">
        <v>128</v>
      </c>
      <c r="L174" s="67" t="s">
        <v>3</v>
      </c>
      <c r="M174" s="67" t="s">
        <v>5</v>
      </c>
      <c r="N174" s="98">
        <v>99</v>
      </c>
      <c r="O174" s="98">
        <v>99</v>
      </c>
      <c r="P174" s="51">
        <f t="shared" ref="P174" si="114">IF(AND(N174&lt;&gt;0,M174="Кач."),O174/N174*100,"")</f>
        <v>100</v>
      </c>
      <c r="Q174" s="51" t="str">
        <f t="shared" si="111"/>
        <v/>
      </c>
      <c r="R174" s="283">
        <f>IFERROR(AVERAGE(P174:P176),"")</f>
        <v>100</v>
      </c>
      <c r="S174" s="282">
        <f>AVERAGE(Q174:Q176)</f>
        <v>96.928315412186379</v>
      </c>
      <c r="T174" s="279">
        <f>IFERROR((R174*0.7+S174*0.3)*2,S174*2)</f>
        <v>198.15698924731183</v>
      </c>
      <c r="U174" s="295" t="str">
        <f>IF(T174&lt;170,"ГЗ по услуге (работе) НЕ выполнено","")&amp;IF(AND(T174&gt;=170,T174&lt;=200),"ГЗ по услуге (работе) выполнено","")&amp;IF(T174&gt;200,"ГЗ по услуге (работе) ПЕРЕвыполнено","")</f>
        <v>ГЗ по услуге (работе) выполнено</v>
      </c>
      <c r="V174" s="300"/>
      <c r="W174" s="308"/>
      <c r="X174" s="304"/>
    </row>
    <row r="175" spans="1:24" s="4" customFormat="1" ht="28.5" customHeight="1" thickBot="1" x14ac:dyDescent="0.3">
      <c r="A175" s="331"/>
      <c r="B175" s="44" t="str">
        <f t="shared" si="113"/>
        <v>ГБУЗ АО Красноярская РБ</v>
      </c>
      <c r="C175" s="298"/>
      <c r="D175" s="19" t="str">
        <f t="shared" si="106"/>
        <v>ПМСП, не включенная в базовую программу ОМС</v>
      </c>
      <c r="E175" s="300"/>
      <c r="F175" s="44" t="str">
        <f t="shared" si="73"/>
        <v>амбулаторно</v>
      </c>
      <c r="G175" s="295"/>
      <c r="H175" s="44" t="str">
        <f t="shared" si="7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75" s="300"/>
      <c r="J175" s="44" t="str">
        <f t="shared" si="107"/>
        <v>по профилю психиатрия-наркология</v>
      </c>
      <c r="K175" s="69" t="s">
        <v>40</v>
      </c>
      <c r="L175" s="65" t="s">
        <v>118</v>
      </c>
      <c r="M175" s="66" t="s">
        <v>42</v>
      </c>
      <c r="N175" s="96">
        <v>3100</v>
      </c>
      <c r="O175" s="101">
        <v>2239</v>
      </c>
      <c r="P175" s="53"/>
      <c r="Q175" s="52">
        <f>IF(AND(N175&lt;&gt;0,M175="объем"),(O175/N175*100)/$Y$2*12,"")</f>
        <v>96.301075268817215</v>
      </c>
      <c r="R175" s="283"/>
      <c r="S175" s="282"/>
      <c r="T175" s="279"/>
      <c r="U175" s="295"/>
      <c r="V175" s="300"/>
      <c r="W175" s="308"/>
      <c r="X175" s="304"/>
    </row>
    <row r="176" spans="1:24" s="4" customFormat="1" ht="28.5" customHeight="1" thickBot="1" x14ac:dyDescent="0.3">
      <c r="A176" s="331"/>
      <c r="B176" s="44" t="str">
        <f t="shared" si="113"/>
        <v>ГБУЗ АО Красноярская РБ</v>
      </c>
      <c r="C176" s="298"/>
      <c r="D176" s="19" t="str">
        <f t="shared" si="106"/>
        <v>ПМСП, не включенная в базовую программу ОМС</v>
      </c>
      <c r="E176" s="300"/>
      <c r="F176" s="44" t="str">
        <f t="shared" si="73"/>
        <v>амбулаторно</v>
      </c>
      <c r="G176" s="295"/>
      <c r="H176" s="44" t="str">
        <f t="shared" si="7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76" s="300"/>
      <c r="J176" s="44" t="str">
        <f t="shared" si="107"/>
        <v>по профилю психиатрия-наркология</v>
      </c>
      <c r="K176" s="69" t="s">
        <v>133</v>
      </c>
      <c r="L176" s="65" t="s">
        <v>118</v>
      </c>
      <c r="M176" s="66" t="s">
        <v>42</v>
      </c>
      <c r="N176" s="96">
        <v>600</v>
      </c>
      <c r="O176" s="101">
        <v>439</v>
      </c>
      <c r="P176" s="53"/>
      <c r="Q176" s="52">
        <f>IF(AND(N176&lt;&gt;0,M176="объем"),(O176/N176*100)/$Y$2*12,"")</f>
        <v>97.555555555555557</v>
      </c>
      <c r="R176" s="283"/>
      <c r="S176" s="282"/>
      <c r="T176" s="279"/>
      <c r="U176" s="295"/>
      <c r="V176" s="300"/>
      <c r="W176" s="308"/>
      <c r="X176" s="304"/>
    </row>
    <row r="177" spans="1:24" s="4" customFormat="1" ht="31.5" customHeight="1" thickBot="1" x14ac:dyDescent="0.3">
      <c r="A177" s="331"/>
      <c r="B177" s="44" t="str">
        <f t="shared" si="113"/>
        <v>ГБУЗ АО Красноярская РБ</v>
      </c>
      <c r="C177" s="298"/>
      <c r="D177" s="19" t="str">
        <f t="shared" si="106"/>
        <v>ПМСП, не включенная в базовую программу ОМС</v>
      </c>
      <c r="E177" s="287" t="s">
        <v>137</v>
      </c>
      <c r="F177" s="44" t="str">
        <f t="shared" si="73"/>
        <v>амбулаторно</v>
      </c>
      <c r="G177" s="284" t="s">
        <v>39</v>
      </c>
      <c r="H177" s="44" t="str">
        <f t="shared" si="74"/>
        <v>Первичная медико-санитарная помощь, в части диагностики и лечения</v>
      </c>
      <c r="I177" s="300" t="s">
        <v>240</v>
      </c>
      <c r="J177" s="44" t="str">
        <f t="shared" si="107"/>
        <v>Вакцинация</v>
      </c>
      <c r="K177" s="68" t="s">
        <v>128</v>
      </c>
      <c r="L177" s="67" t="s">
        <v>3</v>
      </c>
      <c r="M177" s="67" t="s">
        <v>5</v>
      </c>
      <c r="N177" s="98">
        <v>99</v>
      </c>
      <c r="O177" s="98">
        <v>99</v>
      </c>
      <c r="P177" s="116">
        <f t="shared" ref="P177" si="115">IF(AND(N177&lt;&gt;0,M177="Кач."),O177/N177*100,"")</f>
        <v>100</v>
      </c>
      <c r="Q177" s="116" t="str">
        <f>IF(AND(N177&lt;&gt;0,M177="объем"),(O177/N177*100)/$Y$2*12,"")</f>
        <v/>
      </c>
      <c r="R177" s="384">
        <f>IFERROR(AVERAGE(P177:P178),"")</f>
        <v>100</v>
      </c>
      <c r="S177" s="385">
        <f>AVERAGE(Q177:Q178)</f>
        <v>95.238095238095241</v>
      </c>
      <c r="T177" s="279">
        <f>IFERROR((R177*0.7+S177*0.3)*2,S177*2)</f>
        <v>197.14285714285714</v>
      </c>
      <c r="U177" s="300" t="str">
        <f>IF(T177&lt;170,"ГЗ по услуге (работе) НЕ выполнено","")&amp;IF(AND(T177&gt;=170,T177&lt;=200),"ГЗ по услуге (работе) выполнено","")&amp;IF(T177&gt;200,"ГЗ по услуге (работе) ПЕРЕвыполнено","")</f>
        <v>ГЗ по услуге (работе) выполнено</v>
      </c>
      <c r="V177" s="372"/>
      <c r="W177" s="308"/>
      <c r="X177" s="304"/>
    </row>
    <row r="178" spans="1:24" s="4" customFormat="1" ht="28.5" customHeight="1" thickBot="1" x14ac:dyDescent="0.3">
      <c r="A178" s="331"/>
      <c r="B178" s="44" t="str">
        <f t="shared" si="113"/>
        <v>ГБУЗ АО Красноярская РБ</v>
      </c>
      <c r="C178" s="299"/>
      <c r="D178" s="19" t="str">
        <f t="shared" si="106"/>
        <v>ПМСП, не включенная в базовую программу ОМС</v>
      </c>
      <c r="E178" s="289"/>
      <c r="F178" s="44" t="str">
        <f t="shared" si="73"/>
        <v>амбулаторно</v>
      </c>
      <c r="G178" s="286"/>
      <c r="H178" s="44" t="str">
        <f t="shared" si="74"/>
        <v>Первичная медико-санитарная помощь, в части диагностики и лечения</v>
      </c>
      <c r="I178" s="300"/>
      <c r="J178" s="44" t="str">
        <f t="shared" si="107"/>
        <v>Вакцинация</v>
      </c>
      <c r="K178" s="69" t="s">
        <v>40</v>
      </c>
      <c r="L178" s="65" t="s">
        <v>118</v>
      </c>
      <c r="M178" s="66" t="s">
        <v>42</v>
      </c>
      <c r="N178" s="96">
        <v>35</v>
      </c>
      <c r="O178" s="101">
        <v>25</v>
      </c>
      <c r="P178" s="53"/>
      <c r="Q178" s="115">
        <f>IF(AND(N178&lt;&gt;0,M178="объем"),(O178/N178*100)/$Y$2*12,"")</f>
        <v>95.238095238095241</v>
      </c>
      <c r="R178" s="384"/>
      <c r="S178" s="385"/>
      <c r="T178" s="279"/>
      <c r="U178" s="300"/>
      <c r="V178" s="372"/>
      <c r="W178" s="308"/>
      <c r="X178" s="304"/>
    </row>
    <row r="179" spans="1:24" s="4" customFormat="1" ht="28.5" customHeight="1" thickBot="1" x14ac:dyDescent="0.3">
      <c r="A179" s="331"/>
      <c r="B179" s="44" t="str">
        <f t="shared" si="113"/>
        <v>ГБУЗ АО Красноярская РБ</v>
      </c>
      <c r="C179" s="296" t="s">
        <v>188</v>
      </c>
      <c r="D179" s="19" t="str">
        <f t="shared" si="106"/>
        <v>Медицинское освидетельствование на состояние опьянения (алкогольного, наркотического или иного токсического)</v>
      </c>
      <c r="E179" s="300" t="s">
        <v>47</v>
      </c>
      <c r="F179" s="44" t="str">
        <f t="shared" si="73"/>
        <v>Не предусмотрено</v>
      </c>
      <c r="G179" s="300" t="s">
        <v>47</v>
      </c>
      <c r="H179" s="44" t="str">
        <f t="shared" si="74"/>
        <v>Не предусмотрено</v>
      </c>
      <c r="I179" s="300" t="s">
        <v>47</v>
      </c>
      <c r="J179" s="44" t="str">
        <f t="shared" si="107"/>
        <v>Не предусмотрено</v>
      </c>
      <c r="K179" s="68" t="s">
        <v>57</v>
      </c>
      <c r="L179" s="67" t="s">
        <v>57</v>
      </c>
      <c r="M179" s="68"/>
      <c r="N179" s="98"/>
      <c r="O179" s="98"/>
      <c r="P179" s="51" t="str">
        <f t="shared" ref="P179" si="116">IF(AND(N179&lt;&gt;0,M179="Кач."),O179/N179*100,"")</f>
        <v/>
      </c>
      <c r="Q179" s="51"/>
      <c r="R179" s="384" t="str">
        <f>IFERROR(AVERAGE(P179:P180),"")</f>
        <v/>
      </c>
      <c r="S179" s="385">
        <f>AVERAGE(Q179:Q180)</f>
        <v>43.333333333333336</v>
      </c>
      <c r="T179" s="279">
        <f>IFERROR((R179*0.7+S179*0.3)*2,S179*2)</f>
        <v>86.666666666666671</v>
      </c>
      <c r="U179" s="300" t="str">
        <f>IF(T179&lt;170,"ГЗ по услуге (работе) НЕ выполнено","")&amp;IF(AND(T179&gt;=170,T179&lt;=200),"ГЗ по услуге (работе) выполнено","")&amp;IF(T179&gt;200,"ГЗ по услуге (работе) ПЕРЕвыполнено","")</f>
        <v>ГЗ по услуге (работе) НЕ выполнено</v>
      </c>
      <c r="V179" s="372"/>
      <c r="W179" s="308"/>
      <c r="X179" s="304"/>
    </row>
    <row r="180" spans="1:24" s="4" customFormat="1" ht="30.75" customHeight="1" thickBot="1" x14ac:dyDescent="0.3">
      <c r="A180" s="331"/>
      <c r="B180" s="44" t="str">
        <f t="shared" si="113"/>
        <v>ГБУЗ АО Красноярская РБ</v>
      </c>
      <c r="C180" s="296"/>
      <c r="D180" s="19" t="str">
        <f t="shared" si="106"/>
        <v>Медицинское освидетельствование на состояние опьянения (алкогольного, наркотического или иного токсического)</v>
      </c>
      <c r="E180" s="300"/>
      <c r="F180" s="44" t="str">
        <f t="shared" si="73"/>
        <v>Не предусмотрено</v>
      </c>
      <c r="G180" s="300"/>
      <c r="H180" s="44" t="str">
        <f t="shared" si="74"/>
        <v>Не предусмотрено</v>
      </c>
      <c r="I180" s="300"/>
      <c r="J180" s="44" t="str">
        <f t="shared" si="107"/>
        <v>Не предусмотрено</v>
      </c>
      <c r="K180" s="69" t="s">
        <v>189</v>
      </c>
      <c r="L180" s="70" t="s">
        <v>58</v>
      </c>
      <c r="M180" s="66" t="s">
        <v>42</v>
      </c>
      <c r="N180" s="96">
        <v>400</v>
      </c>
      <c r="O180" s="96">
        <v>130</v>
      </c>
      <c r="P180" s="53"/>
      <c r="Q180" s="266">
        <f t="shared" ref="Q180" si="117">IF(AND(N180&lt;&gt;0,M180="объем"),(O180/N180*100)/$Y$2*12,"")</f>
        <v>43.333333333333336</v>
      </c>
      <c r="R180" s="384"/>
      <c r="S180" s="385"/>
      <c r="T180" s="279"/>
      <c r="U180" s="300"/>
      <c r="V180" s="372"/>
      <c r="W180" s="308"/>
      <c r="X180" s="304"/>
    </row>
    <row r="181" spans="1:24" s="4" customFormat="1" ht="30.75" customHeight="1" thickBot="1" x14ac:dyDescent="0.3">
      <c r="A181" s="331"/>
      <c r="B181" s="44" t="str">
        <f t="shared" si="113"/>
        <v>ГБУЗ АО Красноярская РБ</v>
      </c>
      <c r="C181" s="296" t="s">
        <v>136</v>
      </c>
      <c r="D181" s="19" t="str">
        <f t="shared" si="106"/>
        <v>Медицинская помощь в экстренной форме незастрахованным гражданам в системе обязательного медицинского страхования</v>
      </c>
      <c r="E181" s="295" t="s">
        <v>137</v>
      </c>
      <c r="F181" s="44" t="str">
        <f t="shared" si="73"/>
        <v>амбулаторно</v>
      </c>
      <c r="G181" s="287" t="s">
        <v>136</v>
      </c>
      <c r="H181" s="44" t="str">
        <f t="shared" si="74"/>
        <v>Медицинская помощь в экстренной форме незастрахованным гражданам в системе обязательного медицинского страхования</v>
      </c>
      <c r="I181" s="284" t="s">
        <v>143</v>
      </c>
      <c r="J181" s="44" t="str">
        <f t="shared" si="107"/>
        <v xml:space="preserve">Не применяется </v>
      </c>
      <c r="K181" s="67" t="s">
        <v>128</v>
      </c>
      <c r="L181" s="67" t="s">
        <v>3</v>
      </c>
      <c r="M181" s="67" t="s">
        <v>5</v>
      </c>
      <c r="N181" s="98">
        <v>99</v>
      </c>
      <c r="O181" s="98">
        <v>99</v>
      </c>
      <c r="P181" s="51">
        <f t="shared" ref="P181" si="118">IF(AND(N181&lt;&gt;0,M181="Кач."),O181/N181*100,"")</f>
        <v>100</v>
      </c>
      <c r="Q181" s="51"/>
      <c r="R181" s="276">
        <f>IFERROR(AVERAGE(P181:P183),"")</f>
        <v>100</v>
      </c>
      <c r="S181" s="274">
        <f>AVERAGE(Q181:Q183)</f>
        <v>95.71878172588832</v>
      </c>
      <c r="T181" s="272">
        <f>IFERROR((R181*0.7+S181*0.3)*2,S181*2)</f>
        <v>197.43126903553298</v>
      </c>
      <c r="U181" s="284" t="str">
        <f>IF(T181&lt;170,"ГЗ по услуге (работе) НЕ выполнено","")&amp;IF(AND(T181&gt;=170,T181&lt;=200),"ГЗ по услуге (работе) выполнено","")&amp;IF(T181&gt;200,"ГЗ по услуге (работе) ПЕРЕвыполнено","")</f>
        <v>ГЗ по услуге (работе) выполнено</v>
      </c>
      <c r="V181" s="287"/>
      <c r="W181" s="308"/>
      <c r="X181" s="304"/>
    </row>
    <row r="182" spans="1:24" s="4" customFormat="1" ht="30" customHeight="1" thickBot="1" x14ac:dyDescent="0.3">
      <c r="A182" s="331"/>
      <c r="B182" s="44" t="str">
        <f t="shared" si="113"/>
        <v>ГБУЗ АО Красноярская РБ</v>
      </c>
      <c r="C182" s="296"/>
      <c r="D182" s="19" t="str">
        <f t="shared" si="106"/>
        <v>Медицинская помощь в экстренной форме незастрахованным гражданам в системе обязательного медицинского страхования</v>
      </c>
      <c r="E182" s="295"/>
      <c r="F182" s="44" t="str">
        <f t="shared" ref="F182:F245" si="119">IF(E182="",F181,E182)</f>
        <v>амбулаторно</v>
      </c>
      <c r="G182" s="288"/>
      <c r="H182" s="44" t="str">
        <f t="shared" ref="H182:H245" si="120">IF(G182="",H181,G182)</f>
        <v>Медицинская помощь в экстренной форме незастрахованным гражданам в системе обязательного медицинского страхования</v>
      </c>
      <c r="I182" s="285"/>
      <c r="J182" s="44" t="str">
        <f t="shared" si="107"/>
        <v xml:space="preserve">Не применяется </v>
      </c>
      <c r="K182" s="64" t="s">
        <v>40</v>
      </c>
      <c r="L182" s="65" t="s">
        <v>118</v>
      </c>
      <c r="M182" s="66" t="s">
        <v>42</v>
      </c>
      <c r="N182" s="94">
        <v>1000</v>
      </c>
      <c r="O182" s="94">
        <v>717</v>
      </c>
      <c r="P182" s="53"/>
      <c r="Q182" s="52">
        <f>IF(AND(N182&lt;&gt;0,M182="объем"),(O182/N182*100)/$Y$2*12,"")</f>
        <v>95.6</v>
      </c>
      <c r="R182" s="280"/>
      <c r="S182" s="281"/>
      <c r="T182" s="273"/>
      <c r="U182" s="285"/>
      <c r="V182" s="288"/>
      <c r="W182" s="308"/>
      <c r="X182" s="304"/>
    </row>
    <row r="183" spans="1:24" s="4" customFormat="1" ht="28.5" customHeight="1" thickBot="1" x14ac:dyDescent="0.3">
      <c r="A183" s="331"/>
      <c r="B183" s="44" t="str">
        <f t="shared" si="113"/>
        <v>ГБУЗ АО Красноярская РБ</v>
      </c>
      <c r="C183" s="296"/>
      <c r="D183" s="19" t="str">
        <f t="shared" si="106"/>
        <v>Медицинская помощь в экстренной форме незастрахованным гражданам в системе обязательного медицинского страхования</v>
      </c>
      <c r="E183" s="118" t="s">
        <v>50</v>
      </c>
      <c r="F183" s="44" t="str">
        <f t="shared" si="119"/>
        <v>Вне медицинской организации</v>
      </c>
      <c r="G183" s="289"/>
      <c r="H183" s="44" t="str">
        <f t="shared" si="120"/>
        <v>Медицинская помощь в экстренной форме незастрахованным гражданам в системе обязательного медицинского страхования</v>
      </c>
      <c r="I183" s="286"/>
      <c r="J183" s="44" t="str">
        <f t="shared" si="107"/>
        <v xml:space="preserve">Не применяется </v>
      </c>
      <c r="K183" s="69" t="s">
        <v>146</v>
      </c>
      <c r="L183" s="70" t="s">
        <v>41</v>
      </c>
      <c r="M183" s="66" t="s">
        <v>42</v>
      </c>
      <c r="N183" s="94">
        <v>985</v>
      </c>
      <c r="O183" s="94">
        <v>708</v>
      </c>
      <c r="P183" s="53"/>
      <c r="Q183" s="52">
        <f>IF(AND(N183&lt;&gt;0,M183="объем"),(O183/N183*100)/$Y$2*12,"")</f>
        <v>95.837563451776646</v>
      </c>
      <c r="R183" s="277"/>
      <c r="S183" s="275"/>
      <c r="T183" s="278"/>
      <c r="U183" s="286"/>
      <c r="V183" s="289"/>
      <c r="W183" s="308"/>
      <c r="X183" s="304"/>
    </row>
    <row r="184" spans="1:24" s="4" customFormat="1" ht="28.5" customHeight="1" thickBot="1" x14ac:dyDescent="0.3">
      <c r="A184" s="331"/>
      <c r="B184" s="44" t="str">
        <f t="shared" si="113"/>
        <v>ГБУЗ АО Красноярская РБ</v>
      </c>
      <c r="C184" s="297" t="s">
        <v>71</v>
      </c>
      <c r="D184" s="19" t="str">
        <f t="shared" si="106"/>
        <v>Паллиативная медицинская помощь</v>
      </c>
      <c r="E184" s="284" t="s">
        <v>137</v>
      </c>
      <c r="F184" s="44" t="str">
        <f t="shared" si="119"/>
        <v>амбулаторно</v>
      </c>
      <c r="G184" s="284" t="s">
        <v>43</v>
      </c>
      <c r="H184" s="44" t="str">
        <f t="shared" si="120"/>
        <v>паллиативная медицинская помощь</v>
      </c>
      <c r="I184" s="284" t="s">
        <v>143</v>
      </c>
      <c r="J184" s="44" t="str">
        <f t="shared" si="107"/>
        <v xml:space="preserve">Не применяется </v>
      </c>
      <c r="K184" s="68" t="s">
        <v>128</v>
      </c>
      <c r="L184" s="67" t="s">
        <v>3</v>
      </c>
      <c r="M184" s="67" t="s">
        <v>5</v>
      </c>
      <c r="N184" s="98">
        <v>99</v>
      </c>
      <c r="O184" s="98">
        <v>99</v>
      </c>
      <c r="P184" s="51">
        <f t="shared" ref="P184" si="121">IF(AND(N184&lt;&gt;0,M184="Кач."),O184/N184*100,"")</f>
        <v>100</v>
      </c>
      <c r="Q184" s="51"/>
      <c r="R184" s="283">
        <f>IFERROR(AVERAGE(P184:P185),"")</f>
        <v>100</v>
      </c>
      <c r="S184" s="282">
        <f>AVERAGE(Q184:Q185)</f>
        <v>104.92753623188406</v>
      </c>
      <c r="T184" s="279">
        <f>IFERROR((R184*0.7+S184*0.3)*2,S184*2)</f>
        <v>202.95652173913044</v>
      </c>
      <c r="U184" s="295" t="str">
        <f>IF(T184&lt;170,"ГЗ по услуге (работе) НЕ выполнено","")&amp;IF(AND(T184&gt;=170,T184&lt;=200),"ГЗ по услуге (работе) выполнено","")&amp;IF(T184&gt;200,"ГЗ по услуге (работе) ПЕРЕвыполнено","")</f>
        <v>ГЗ по услуге (работе) ПЕРЕвыполнено</v>
      </c>
      <c r="V184" s="300"/>
      <c r="W184" s="308"/>
      <c r="X184" s="304"/>
    </row>
    <row r="185" spans="1:24" s="4" customFormat="1" ht="24.75" customHeight="1" thickBot="1" x14ac:dyDescent="0.3">
      <c r="A185" s="331"/>
      <c r="B185" s="44" t="str">
        <f t="shared" si="113"/>
        <v>ГБУЗ АО Красноярская РБ</v>
      </c>
      <c r="C185" s="298"/>
      <c r="D185" s="19" t="str">
        <f t="shared" si="106"/>
        <v>Паллиативная медицинская помощь</v>
      </c>
      <c r="E185" s="286"/>
      <c r="F185" s="44" t="str">
        <f t="shared" si="119"/>
        <v>амбулаторно</v>
      </c>
      <c r="G185" s="286"/>
      <c r="H185" s="44" t="str">
        <f t="shared" si="120"/>
        <v>паллиативная медицинская помощь</v>
      </c>
      <c r="I185" s="286"/>
      <c r="J185" s="44" t="str">
        <f t="shared" si="107"/>
        <v xml:space="preserve">Не применяется </v>
      </c>
      <c r="K185" s="69" t="s">
        <v>40</v>
      </c>
      <c r="L185" s="65" t="s">
        <v>118</v>
      </c>
      <c r="M185" s="66" t="s">
        <v>42</v>
      </c>
      <c r="N185" s="96">
        <v>460</v>
      </c>
      <c r="O185" s="96">
        <v>362</v>
      </c>
      <c r="P185" s="53"/>
      <c r="Q185" s="52">
        <f>IF(AND(N185&lt;&gt;0,M185="объем"),(O185/N185*100)/$Y$2*12,"")</f>
        <v>104.92753623188406</v>
      </c>
      <c r="R185" s="283"/>
      <c r="S185" s="282"/>
      <c r="T185" s="279"/>
      <c r="U185" s="295"/>
      <c r="V185" s="300"/>
      <c r="W185" s="308"/>
      <c r="X185" s="304"/>
    </row>
    <row r="186" spans="1:24" s="4" customFormat="1" ht="28.5" customHeight="1" thickBot="1" x14ac:dyDescent="0.3">
      <c r="A186" s="331"/>
      <c r="B186" s="44" t="str">
        <f t="shared" si="113"/>
        <v>ГБУЗ АО Красноярская РБ</v>
      </c>
      <c r="C186" s="298"/>
      <c r="D186" s="19" t="str">
        <f t="shared" si="106"/>
        <v>Паллиативная медицинская помощь</v>
      </c>
      <c r="E186" s="284" t="s">
        <v>241</v>
      </c>
      <c r="F186" s="44" t="str">
        <f t="shared" si="119"/>
        <v>амбулаторно на дому выездными патронажными бригадами</v>
      </c>
      <c r="G186" s="284" t="s">
        <v>43</v>
      </c>
      <c r="H186" s="44" t="str">
        <f t="shared" si="120"/>
        <v>паллиативная медицинская помощь</v>
      </c>
      <c r="I186" s="284" t="s">
        <v>143</v>
      </c>
      <c r="J186" s="44" t="str">
        <f t="shared" si="107"/>
        <v xml:space="preserve">Не применяется </v>
      </c>
      <c r="K186" s="68" t="s">
        <v>128</v>
      </c>
      <c r="L186" s="67" t="s">
        <v>3</v>
      </c>
      <c r="M186" s="67" t="s">
        <v>5</v>
      </c>
      <c r="N186" s="98">
        <v>99</v>
      </c>
      <c r="O186" s="98">
        <v>99</v>
      </c>
      <c r="P186" s="116">
        <f t="shared" ref="P186:P190" si="122">IF(AND(N186&lt;&gt;0,M186="Кач."),O186/N186*100,"")</f>
        <v>100</v>
      </c>
      <c r="Q186" s="116"/>
      <c r="R186" s="283">
        <f t="shared" ref="R186" si="123">IFERROR(AVERAGE(P186:P187),"")</f>
        <v>100</v>
      </c>
      <c r="S186" s="423">
        <f t="shared" ref="S186" si="124">AVERAGE(Q186:Q187)</f>
        <v>98.285714285714278</v>
      </c>
      <c r="T186" s="279">
        <f t="shared" ref="T186" si="125">IFERROR((R186*0.7+S186*0.3)*2,S186*2)</f>
        <v>198.97142857142856</v>
      </c>
      <c r="U186" s="295" t="str">
        <f t="shared" ref="U186" si="126">IF(T186&lt;170,"ГЗ по услуге (работе) НЕ выполнено","")&amp;IF(AND(T186&gt;=170,T186&lt;=200),"ГЗ по услуге (работе) выполнено","")&amp;IF(T186&gt;200,"ГЗ по услуге (работе) ПЕРЕвыполнено","")</f>
        <v>ГЗ по услуге (работе) выполнено</v>
      </c>
      <c r="V186" s="300"/>
      <c r="W186" s="308"/>
      <c r="X186" s="304"/>
    </row>
    <row r="187" spans="1:24" s="4" customFormat="1" ht="26.25" customHeight="1" thickBot="1" x14ac:dyDescent="0.3">
      <c r="A187" s="331"/>
      <c r="B187" s="44" t="str">
        <f t="shared" si="113"/>
        <v>ГБУЗ АО Красноярская РБ</v>
      </c>
      <c r="C187" s="299"/>
      <c r="D187" s="19" t="str">
        <f t="shared" si="106"/>
        <v>Паллиативная медицинская помощь</v>
      </c>
      <c r="E187" s="286"/>
      <c r="F187" s="44" t="str">
        <f t="shared" si="119"/>
        <v>амбулаторно на дому выездными патронажными бригадами</v>
      </c>
      <c r="G187" s="286"/>
      <c r="H187" s="44" t="str">
        <f t="shared" si="120"/>
        <v>паллиативная медицинская помощь</v>
      </c>
      <c r="I187" s="286"/>
      <c r="J187" s="44" t="str">
        <f t="shared" si="107"/>
        <v xml:space="preserve">Не применяется </v>
      </c>
      <c r="K187" s="69" t="s">
        <v>40</v>
      </c>
      <c r="L187" s="65" t="s">
        <v>118</v>
      </c>
      <c r="M187" s="66" t="s">
        <v>42</v>
      </c>
      <c r="N187" s="96">
        <v>350</v>
      </c>
      <c r="O187" s="96">
        <v>258</v>
      </c>
      <c r="P187" s="186"/>
      <c r="Q187" s="167">
        <f>IF(AND(N187&lt;&gt;0,M187="объем"),(O187/N187*100)/$Y$2*12,"")</f>
        <v>98.285714285714278</v>
      </c>
      <c r="R187" s="283"/>
      <c r="S187" s="423"/>
      <c r="T187" s="279"/>
      <c r="U187" s="295"/>
      <c r="V187" s="300"/>
      <c r="W187" s="308"/>
      <c r="X187" s="304"/>
    </row>
    <row r="188" spans="1:24" s="4" customFormat="1" ht="28.5" customHeight="1" thickBot="1" x14ac:dyDescent="0.3">
      <c r="A188" s="331"/>
      <c r="B188" s="44" t="str">
        <f t="shared" si="113"/>
        <v>ГБУЗ АО Красноярская РБ</v>
      </c>
      <c r="C188" s="297" t="s">
        <v>298</v>
      </c>
      <c r="D188" s="19" t="str">
        <f t="shared" si="106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188" s="284" t="s">
        <v>293</v>
      </c>
      <c r="F188" s="44" t="str">
        <f t="shared" si="119"/>
        <v>Амбулаторно</v>
      </c>
      <c r="G188" s="284" t="s">
        <v>298</v>
      </c>
      <c r="H188" s="44" t="str">
        <f t="shared" si="120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188" s="284" t="s">
        <v>47</v>
      </c>
      <c r="J188" s="44" t="str">
        <f t="shared" si="107"/>
        <v>Не предусмотрено</v>
      </c>
      <c r="K188" s="80" t="s">
        <v>294</v>
      </c>
      <c r="L188" s="67" t="s">
        <v>3</v>
      </c>
      <c r="M188" s="67" t="s">
        <v>5</v>
      </c>
      <c r="N188" s="98">
        <v>99</v>
      </c>
      <c r="O188" s="98">
        <v>99</v>
      </c>
      <c r="P188" s="186">
        <f t="shared" si="122"/>
        <v>100</v>
      </c>
      <c r="Q188" s="185"/>
      <c r="R188" s="283">
        <f t="shared" ref="R188" si="127">IFERROR(AVERAGE(P188:P189),"")</f>
        <v>100</v>
      </c>
      <c r="S188" s="282">
        <f t="shared" ref="S188" si="128">AVERAGE(Q188:Q189)</f>
        <v>96.200716845878134</v>
      </c>
      <c r="T188" s="279">
        <f t="shared" ref="T188" si="129">IFERROR((R188*0.7+S188*0.3)*2,S188*2)</f>
        <v>197.72043010752688</v>
      </c>
      <c r="U188" s="295" t="str">
        <f t="shared" ref="U188" si="130">IF(T188&lt;170,"ГЗ по услуге (работе) НЕ выполнено","")&amp;IF(AND(T188&gt;=170,T188&lt;=200),"ГЗ по услуге (работе) выполнено","")&amp;IF(T188&gt;200,"ГЗ по услуге (работе) ПЕРЕвыполнено","")</f>
        <v>ГЗ по услуге (работе) выполнено</v>
      </c>
      <c r="V188" s="300"/>
      <c r="W188" s="308"/>
      <c r="X188" s="304"/>
    </row>
    <row r="189" spans="1:24" s="4" customFormat="1" ht="33" customHeight="1" thickBot="1" x14ac:dyDescent="0.3">
      <c r="A189" s="331"/>
      <c r="B189" s="44" t="str">
        <f t="shared" si="113"/>
        <v>ГБУЗ АО Красноярская РБ</v>
      </c>
      <c r="C189" s="299"/>
      <c r="D189" s="19" t="str">
        <f t="shared" si="106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189" s="286"/>
      <c r="F189" s="44" t="str">
        <f t="shared" si="119"/>
        <v>Амбулаторно</v>
      </c>
      <c r="G189" s="286"/>
      <c r="H189" s="44" t="str">
        <f t="shared" si="120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189" s="286"/>
      <c r="J189" s="44" t="str">
        <f t="shared" si="107"/>
        <v>Не предусмотрено</v>
      </c>
      <c r="K189" s="69" t="s">
        <v>40</v>
      </c>
      <c r="L189" s="65" t="s">
        <v>118</v>
      </c>
      <c r="M189" s="66" t="s">
        <v>42</v>
      </c>
      <c r="N189" s="96">
        <v>930</v>
      </c>
      <c r="O189" s="96">
        <v>671</v>
      </c>
      <c r="P189" s="186"/>
      <c r="Q189" s="185">
        <f t="shared" ref="Q189" si="131">IF(AND(N189&lt;&gt;0,M189="объем"),(O189/N189*100)/$Y$2*12,"")</f>
        <v>96.200716845878134</v>
      </c>
      <c r="R189" s="283"/>
      <c r="S189" s="282"/>
      <c r="T189" s="279"/>
      <c r="U189" s="295"/>
      <c r="V189" s="300"/>
      <c r="W189" s="308"/>
      <c r="X189" s="304"/>
    </row>
    <row r="190" spans="1:24" s="4" customFormat="1" ht="28.5" customHeight="1" thickBot="1" x14ac:dyDescent="0.3">
      <c r="A190" s="331"/>
      <c r="B190" s="44" t="str">
        <f t="shared" si="113"/>
        <v>ГБУЗ АО Красноярская РБ</v>
      </c>
      <c r="C190" s="318" t="s">
        <v>338</v>
      </c>
      <c r="D190" s="19" t="str">
        <f t="shared" si="106"/>
        <v>Содержание (эксплуатация) имущества, находящего в собственности Астраханской области</v>
      </c>
      <c r="E190" s="284" t="s">
        <v>275</v>
      </c>
      <c r="F190" s="44" t="str">
        <f t="shared" si="119"/>
        <v>заключение договоров</v>
      </c>
      <c r="G190" s="284" t="s">
        <v>277</v>
      </c>
      <c r="H190" s="44" t="str">
        <f t="shared" si="12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90" s="284" t="s">
        <v>276</v>
      </c>
      <c r="J190" s="44" t="str">
        <f t="shared" si="107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90" s="71" t="s">
        <v>227</v>
      </c>
      <c r="L190" s="70" t="s">
        <v>3</v>
      </c>
      <c r="M190" s="67" t="s">
        <v>5</v>
      </c>
      <c r="N190" s="98">
        <v>100</v>
      </c>
      <c r="O190" s="98">
        <v>100</v>
      </c>
      <c r="P190" s="186">
        <f t="shared" si="122"/>
        <v>100</v>
      </c>
      <c r="Q190" s="185"/>
      <c r="R190" s="283">
        <f t="shared" ref="R190" si="132">IFERROR(AVERAGE(P190:P191),"")</f>
        <v>100</v>
      </c>
      <c r="S190" s="282">
        <f t="shared" ref="S190" si="133">AVERAGE(Q190:Q191)</f>
        <v>100</v>
      </c>
      <c r="T190" s="279">
        <f t="shared" ref="T190" si="134">IFERROR((R190*0.7+S190*0.3)*2,S190*2)</f>
        <v>200</v>
      </c>
      <c r="U190" s="295" t="str">
        <f t="shared" ref="U190" si="135">IF(T190&lt;170,"ГЗ по услуге (работе) НЕ выполнено","")&amp;IF(AND(T190&gt;=170,T190&lt;=200),"ГЗ по услуге (работе) выполнено","")&amp;IF(T190&gt;200,"ГЗ по услуге (работе) ПЕРЕвыполнено","")</f>
        <v>ГЗ по услуге (работе) выполнено</v>
      </c>
      <c r="V190" s="300"/>
      <c r="W190" s="308"/>
      <c r="X190" s="304"/>
    </row>
    <row r="191" spans="1:24" s="4" customFormat="1" ht="36" customHeight="1" thickBot="1" x14ac:dyDescent="0.3">
      <c r="A191" s="332"/>
      <c r="B191" s="44" t="str">
        <f t="shared" si="113"/>
        <v>ГБУЗ АО Красноярская РБ</v>
      </c>
      <c r="C191" s="320"/>
      <c r="D191" s="19" t="str">
        <f t="shared" si="106"/>
        <v>Содержание (эксплуатация) имущества, находящего в собственности Астраханской области</v>
      </c>
      <c r="E191" s="286"/>
      <c r="F191" s="44" t="str">
        <f t="shared" si="119"/>
        <v>заключение договоров</v>
      </c>
      <c r="G191" s="286"/>
      <c r="H191" s="44" t="str">
        <f t="shared" si="12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91" s="286"/>
      <c r="J191" s="44" t="str">
        <f t="shared" ref="J191:J202" si="136">IF(I191="",J190,I191)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91" s="72" t="s">
        <v>232</v>
      </c>
      <c r="L191" s="70" t="s">
        <v>228</v>
      </c>
      <c r="M191" s="66" t="s">
        <v>42</v>
      </c>
      <c r="N191" s="96">
        <v>9.35</v>
      </c>
      <c r="O191" s="96">
        <v>9.35</v>
      </c>
      <c r="P191" s="53"/>
      <c r="Q191" s="185">
        <f>IF(AND(N191&lt;&gt;0,M191="объем"),(O191/N191*100),"")</f>
        <v>100</v>
      </c>
      <c r="R191" s="283"/>
      <c r="S191" s="282"/>
      <c r="T191" s="279"/>
      <c r="U191" s="295"/>
      <c r="V191" s="300"/>
      <c r="W191" s="309"/>
      <c r="X191" s="305"/>
    </row>
    <row r="192" spans="1:24" s="4" customFormat="1" ht="28.5" customHeight="1" thickBot="1" x14ac:dyDescent="0.3">
      <c r="A192" s="292" t="s">
        <v>147</v>
      </c>
      <c r="B192" s="44" t="str">
        <f t="shared" si="113"/>
        <v>ГБУЗ АО Лиманская  РБ</v>
      </c>
      <c r="C192" s="297" t="s">
        <v>119</v>
      </c>
      <c r="D192" s="19" t="str">
        <f t="shared" si="106"/>
        <v>ПМСП, не включенная в базовую программу ОМС</v>
      </c>
      <c r="E192" s="300" t="s">
        <v>137</v>
      </c>
      <c r="F192" s="44" t="str">
        <f t="shared" si="119"/>
        <v>амбулаторно</v>
      </c>
      <c r="G192" s="295" t="s">
        <v>132</v>
      </c>
      <c r="H192" s="44" t="str">
        <f t="shared" si="12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92" s="300" t="s">
        <v>162</v>
      </c>
      <c r="J192" s="44" t="str">
        <f t="shared" si="136"/>
        <v>по профилю дерматовенерология (в части венерологии)</v>
      </c>
      <c r="K192" s="67" t="s">
        <v>128</v>
      </c>
      <c r="L192" s="67" t="s">
        <v>3</v>
      </c>
      <c r="M192" s="67" t="s">
        <v>5</v>
      </c>
      <c r="N192" s="98">
        <v>99</v>
      </c>
      <c r="O192" s="98">
        <v>99</v>
      </c>
      <c r="P192" s="51">
        <f t="shared" ref="P192" si="137">IF(AND(N192&lt;&gt;0,M192="Кач."),O192/N192*100,"")</f>
        <v>100</v>
      </c>
      <c r="Q192" s="51"/>
      <c r="R192" s="283">
        <f>IFERROR(AVERAGE(P192:P194),"")</f>
        <v>100</v>
      </c>
      <c r="S192" s="282">
        <f>AVERAGE(Q192:Q194)</f>
        <v>98.116117611263235</v>
      </c>
      <c r="T192" s="279">
        <f>IFERROR((R192*0.7+S192*0.3)*2,S192*2)</f>
        <v>198.86967056675795</v>
      </c>
      <c r="U192" s="295" t="str">
        <f>IF(T192&lt;170,"ГЗ по услуге (работе) НЕ выполнено","")&amp;IF(AND(T192&gt;=170,T192&lt;=200),"ГЗ по услуге (работе) выполнено","")&amp;IF(T192&gt;200,"ГЗ по услуге (работе) ПЕРЕвыполнено","")</f>
        <v>ГЗ по услуге (работе) выполнено</v>
      </c>
      <c r="V192" s="300"/>
      <c r="W192" s="307">
        <f>AVERAGE(T192:T219)</f>
        <v>191.50089934987804</v>
      </c>
      <c r="X192" s="375" t="str">
        <f>IF(W192&lt;170,"ГЗ по учреждению не выполнено","")&amp;IF(AND(W192&gt;=170,W192&lt;=200),"ГЗ по учреждению выполнено","")&amp;IF(W192&gt;200,"ГЗ по учреждению перевыполнено","")</f>
        <v>ГЗ по учреждению выполнено</v>
      </c>
    </row>
    <row r="193" spans="1:25" s="4" customFormat="1" ht="33.75" customHeight="1" thickBot="1" x14ac:dyDescent="0.3">
      <c r="A193" s="293"/>
      <c r="B193" s="44" t="str">
        <f t="shared" si="113"/>
        <v>ГБУЗ АО Лиманская  РБ</v>
      </c>
      <c r="C193" s="298"/>
      <c r="D193" s="19" t="str">
        <f t="shared" si="106"/>
        <v>ПМСП, не включенная в базовую программу ОМС</v>
      </c>
      <c r="E193" s="300"/>
      <c r="F193" s="44" t="str">
        <f t="shared" si="119"/>
        <v>амбулаторно</v>
      </c>
      <c r="G193" s="295"/>
      <c r="H193" s="44" t="str">
        <f t="shared" si="12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93" s="300"/>
      <c r="J193" s="44" t="str">
        <f t="shared" si="136"/>
        <v>по профилю дерматовенерология (в части венерологии)</v>
      </c>
      <c r="K193" s="64" t="s">
        <v>40</v>
      </c>
      <c r="L193" s="65" t="s">
        <v>118</v>
      </c>
      <c r="M193" s="66" t="s">
        <v>42</v>
      </c>
      <c r="N193" s="96">
        <v>2575</v>
      </c>
      <c r="O193" s="162">
        <v>1897</v>
      </c>
      <c r="P193" s="53"/>
      <c r="Q193" s="52">
        <f>IF(AND(N193&lt;&gt;0,M193="объем"),(O193/N193*100)/$Y$2*12,"")</f>
        <v>98.226537216828476</v>
      </c>
      <c r="R193" s="283"/>
      <c r="S193" s="282"/>
      <c r="T193" s="279"/>
      <c r="U193" s="295"/>
      <c r="V193" s="300"/>
      <c r="W193" s="308"/>
      <c r="X193" s="376"/>
    </row>
    <row r="194" spans="1:25" s="4" customFormat="1" ht="34.5" customHeight="1" thickBot="1" x14ac:dyDescent="0.3">
      <c r="A194" s="293"/>
      <c r="B194" s="44" t="str">
        <f t="shared" si="113"/>
        <v>ГБУЗ АО Лиманская  РБ</v>
      </c>
      <c r="C194" s="298"/>
      <c r="D194" s="19" t="str">
        <f t="shared" si="106"/>
        <v>ПМСП, не включенная в базовую программу ОМС</v>
      </c>
      <c r="E194" s="300"/>
      <c r="F194" s="44" t="str">
        <f t="shared" si="119"/>
        <v>амбулаторно</v>
      </c>
      <c r="G194" s="295"/>
      <c r="H194" s="44" t="str">
        <f t="shared" si="12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94" s="300"/>
      <c r="J194" s="44" t="str">
        <f t="shared" si="136"/>
        <v>по профилю дерматовенерология (в части венерологии)</v>
      </c>
      <c r="K194" s="64" t="s">
        <v>133</v>
      </c>
      <c r="L194" s="65" t="s">
        <v>118</v>
      </c>
      <c r="M194" s="66" t="s">
        <v>42</v>
      </c>
      <c r="N194" s="96">
        <v>468</v>
      </c>
      <c r="O194" s="96">
        <v>344</v>
      </c>
      <c r="P194" s="53"/>
      <c r="Q194" s="52">
        <f>IF(AND(N194&lt;&gt;0,M194="объем"),(O194/N194*100)/$Y$2*12,"")</f>
        <v>98.005698005698008</v>
      </c>
      <c r="R194" s="283"/>
      <c r="S194" s="282"/>
      <c r="T194" s="279"/>
      <c r="U194" s="295"/>
      <c r="V194" s="300"/>
      <c r="W194" s="308"/>
      <c r="X194" s="376"/>
    </row>
    <row r="195" spans="1:25" s="4" customFormat="1" ht="35.25" customHeight="1" thickBot="1" x14ac:dyDescent="0.3">
      <c r="A195" s="293"/>
      <c r="B195" s="44" t="str">
        <f t="shared" si="113"/>
        <v>ГБУЗ АО Лиманская  РБ</v>
      </c>
      <c r="C195" s="298"/>
      <c r="D195" s="19" t="str">
        <f t="shared" si="106"/>
        <v>ПМСП, не включенная в базовую программу ОМС</v>
      </c>
      <c r="E195" s="300" t="s">
        <v>137</v>
      </c>
      <c r="F195" s="44" t="str">
        <f t="shared" si="119"/>
        <v>амбулаторно</v>
      </c>
      <c r="G195" s="295" t="s">
        <v>140</v>
      </c>
      <c r="H195" s="44" t="str">
        <f t="shared" si="12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95" s="300" t="s">
        <v>139</v>
      </c>
      <c r="J195" s="44" t="str">
        <f t="shared" si="136"/>
        <v>по профилю Фтизиатрия</v>
      </c>
      <c r="K195" s="68" t="s">
        <v>128</v>
      </c>
      <c r="L195" s="67" t="s">
        <v>3</v>
      </c>
      <c r="M195" s="67" t="s">
        <v>5</v>
      </c>
      <c r="N195" s="98">
        <v>99</v>
      </c>
      <c r="O195" s="98">
        <v>99</v>
      </c>
      <c r="P195" s="51">
        <f t="shared" ref="P195" si="138">IF(AND(N195&lt;&gt;0,M195="Кач."),O195/N195*100,"")</f>
        <v>100</v>
      </c>
      <c r="Q195" s="51"/>
      <c r="R195" s="283">
        <f>IFERROR(AVERAGE(P195:P197),"")</f>
        <v>100</v>
      </c>
      <c r="S195" s="282">
        <f>AVERAGE(Q195:Q197)</f>
        <v>99.596701528060009</v>
      </c>
      <c r="T195" s="279">
        <f>IFERROR((R195*0.7+S195*0.3)*2,S195*2)</f>
        <v>199.75802091683602</v>
      </c>
      <c r="U195" s="295" t="str">
        <f>IF(T195&lt;170,"ГЗ по услуге (работе) НЕ выполнено","")&amp;IF(AND(T195&gt;=170,T195&lt;=200),"ГЗ по услуге (работе) выполнено","")&amp;IF(T195&gt;200,"ГЗ по услуге (работе) ПЕРЕвыполнено","")</f>
        <v>ГЗ по услуге (работе) выполнено</v>
      </c>
      <c r="V195" s="300"/>
      <c r="W195" s="308"/>
      <c r="X195" s="376"/>
    </row>
    <row r="196" spans="1:25" s="4" customFormat="1" ht="30.75" customHeight="1" thickBot="1" x14ac:dyDescent="0.3">
      <c r="A196" s="293"/>
      <c r="B196" s="44" t="str">
        <f t="shared" si="113"/>
        <v>ГБУЗ АО Лиманская  РБ</v>
      </c>
      <c r="C196" s="298"/>
      <c r="D196" s="19" t="str">
        <f t="shared" si="106"/>
        <v>ПМСП, не включенная в базовую программу ОМС</v>
      </c>
      <c r="E196" s="300"/>
      <c r="F196" s="44" t="str">
        <f t="shared" si="119"/>
        <v>амбулаторно</v>
      </c>
      <c r="G196" s="295"/>
      <c r="H196" s="44" t="str">
        <f t="shared" si="12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96" s="300"/>
      <c r="J196" s="44" t="str">
        <f t="shared" si="136"/>
        <v>по профилю Фтизиатрия</v>
      </c>
      <c r="K196" s="69" t="s">
        <v>40</v>
      </c>
      <c r="L196" s="65" t="s">
        <v>118</v>
      </c>
      <c r="M196" s="66" t="s">
        <v>42</v>
      </c>
      <c r="N196" s="96">
        <v>2765</v>
      </c>
      <c r="O196" s="162">
        <v>2067</v>
      </c>
      <c r="P196" s="53"/>
      <c r="Q196" s="52">
        <f t="shared" ref="Q196:Q204" si="139">IF(AND(N196&lt;&gt;0,M196="объем"),(O196/N196*100)/$Y$2*12,"")</f>
        <v>99.674502712477377</v>
      </c>
      <c r="R196" s="283"/>
      <c r="S196" s="282"/>
      <c r="T196" s="279"/>
      <c r="U196" s="295"/>
      <c r="V196" s="300"/>
      <c r="W196" s="308"/>
      <c r="X196" s="376"/>
      <c r="Y196" s="14"/>
    </row>
    <row r="197" spans="1:25" s="4" customFormat="1" ht="33" customHeight="1" thickBot="1" x14ac:dyDescent="0.3">
      <c r="A197" s="293"/>
      <c r="B197" s="44" t="str">
        <f t="shared" si="113"/>
        <v>ГБУЗ АО Лиманская  РБ</v>
      </c>
      <c r="C197" s="298"/>
      <c r="D197" s="19" t="str">
        <f t="shared" si="106"/>
        <v>ПМСП, не включенная в базовую программу ОМС</v>
      </c>
      <c r="E197" s="300"/>
      <c r="F197" s="44" t="str">
        <f t="shared" si="119"/>
        <v>амбулаторно</v>
      </c>
      <c r="G197" s="295"/>
      <c r="H197" s="44" t="str">
        <f t="shared" si="12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97" s="300"/>
      <c r="J197" s="44" t="str">
        <f t="shared" si="136"/>
        <v>по профилю Фтизиатрия</v>
      </c>
      <c r="K197" s="69" t="s">
        <v>133</v>
      </c>
      <c r="L197" s="65" t="s">
        <v>118</v>
      </c>
      <c r="M197" s="66" t="s">
        <v>42</v>
      </c>
      <c r="N197" s="96">
        <v>970</v>
      </c>
      <c r="O197" s="96">
        <v>724</v>
      </c>
      <c r="P197" s="53"/>
      <c r="Q197" s="52">
        <f t="shared" si="139"/>
        <v>99.518900343642628</v>
      </c>
      <c r="R197" s="283"/>
      <c r="S197" s="282"/>
      <c r="T197" s="279"/>
      <c r="U197" s="295"/>
      <c r="V197" s="300"/>
      <c r="W197" s="308"/>
      <c r="X197" s="376"/>
    </row>
    <row r="198" spans="1:25" s="4" customFormat="1" ht="30.75" customHeight="1" thickBot="1" x14ac:dyDescent="0.3">
      <c r="A198" s="293"/>
      <c r="B198" s="44" t="str">
        <f t="shared" si="113"/>
        <v>ГБУЗ АО Лиманская  РБ</v>
      </c>
      <c r="C198" s="298"/>
      <c r="D198" s="19" t="str">
        <f t="shared" si="106"/>
        <v>ПМСП, не включенная в базовую программу ОМС</v>
      </c>
      <c r="E198" s="287" t="s">
        <v>137</v>
      </c>
      <c r="F198" s="44" t="str">
        <f t="shared" si="119"/>
        <v>амбулаторно</v>
      </c>
      <c r="G198" s="284" t="s">
        <v>161</v>
      </c>
      <c r="H198" s="44" t="str">
        <f t="shared" si="12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98" s="287" t="s">
        <v>265</v>
      </c>
      <c r="J198" s="44" t="str">
        <f t="shared" si="136"/>
        <v>по профилю психиатрия-наркология</v>
      </c>
      <c r="K198" s="68" t="s">
        <v>128</v>
      </c>
      <c r="L198" s="67" t="s">
        <v>3</v>
      </c>
      <c r="M198" s="67" t="s">
        <v>5</v>
      </c>
      <c r="N198" s="98">
        <v>99</v>
      </c>
      <c r="O198" s="98">
        <v>99</v>
      </c>
      <c r="P198" s="51">
        <f t="shared" ref="P198:P203" si="140">IF(AND(N198&lt;&gt;0,M198="Кач."),O198/N198*100,"")</f>
        <v>100</v>
      </c>
      <c r="Q198" s="51"/>
      <c r="R198" s="283">
        <f>IFERROR(AVERAGE(P198:P200),"")</f>
        <v>100</v>
      </c>
      <c r="S198" s="282">
        <f>AVERAGE(Q198:Q200)</f>
        <v>95.707499355725474</v>
      </c>
      <c r="T198" s="279">
        <f>IFERROR((R198*0.7+S198*0.3)*2,S198*2)</f>
        <v>197.42449961343527</v>
      </c>
      <c r="U198" s="295" t="str">
        <f>IF(T198&lt;170,"ГЗ по услуге (работе) НЕ выполнено","")&amp;IF(AND(T198&gt;=170,T198&lt;=200),"ГЗ по услуге (работе) выполнено","")&amp;IF(T198&gt;200,"ГЗ по услуге (работе) ПЕРЕвыполнено","")</f>
        <v>ГЗ по услуге (работе) выполнено</v>
      </c>
      <c r="V198" s="300"/>
      <c r="W198" s="308"/>
      <c r="X198" s="376"/>
    </row>
    <row r="199" spans="1:25" s="4" customFormat="1" ht="30.75" customHeight="1" thickBot="1" x14ac:dyDescent="0.3">
      <c r="A199" s="293"/>
      <c r="B199" s="44" t="str">
        <f t="shared" si="113"/>
        <v>ГБУЗ АО Лиманская  РБ</v>
      </c>
      <c r="C199" s="298"/>
      <c r="D199" s="19" t="str">
        <f t="shared" si="106"/>
        <v>ПМСП, не включенная в базовую программу ОМС</v>
      </c>
      <c r="E199" s="288"/>
      <c r="F199" s="44" t="str">
        <f t="shared" si="119"/>
        <v>амбулаторно</v>
      </c>
      <c r="G199" s="285"/>
      <c r="H199" s="44" t="str">
        <f t="shared" si="12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99" s="288"/>
      <c r="J199" s="44" t="str">
        <f t="shared" si="136"/>
        <v>по профилю психиатрия-наркология</v>
      </c>
      <c r="K199" s="69" t="s">
        <v>40</v>
      </c>
      <c r="L199" s="65" t="s">
        <v>118</v>
      </c>
      <c r="M199" s="66" t="s">
        <v>42</v>
      </c>
      <c r="N199" s="96">
        <v>3326</v>
      </c>
      <c r="O199" s="162">
        <v>2373</v>
      </c>
      <c r="P199" s="186"/>
      <c r="Q199" s="52">
        <f t="shared" si="139"/>
        <v>95.129284425736628</v>
      </c>
      <c r="R199" s="283"/>
      <c r="S199" s="282"/>
      <c r="T199" s="279"/>
      <c r="U199" s="295"/>
      <c r="V199" s="300"/>
      <c r="W199" s="308"/>
      <c r="X199" s="376"/>
    </row>
    <row r="200" spans="1:25" s="4" customFormat="1" ht="31.5" customHeight="1" thickBot="1" x14ac:dyDescent="0.3">
      <c r="A200" s="293"/>
      <c r="B200" s="44" t="str">
        <f t="shared" si="113"/>
        <v>ГБУЗ АО Лиманская  РБ</v>
      </c>
      <c r="C200" s="298"/>
      <c r="D200" s="19" t="str">
        <f t="shared" si="106"/>
        <v>ПМСП, не включенная в базовую программу ОМС</v>
      </c>
      <c r="E200" s="288"/>
      <c r="F200" s="44" t="str">
        <f t="shared" si="119"/>
        <v>амбулаторно</v>
      </c>
      <c r="G200" s="285"/>
      <c r="H200" s="44" t="str">
        <f t="shared" si="12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00" s="288"/>
      <c r="J200" s="44" t="str">
        <f t="shared" si="136"/>
        <v>по профилю психиатрия-наркология</v>
      </c>
      <c r="K200" s="69" t="s">
        <v>133</v>
      </c>
      <c r="L200" s="65" t="s">
        <v>118</v>
      </c>
      <c r="M200" s="66" t="s">
        <v>42</v>
      </c>
      <c r="N200" s="96">
        <v>1400</v>
      </c>
      <c r="O200" s="162">
        <v>1011</v>
      </c>
      <c r="P200" s="186"/>
      <c r="Q200" s="52">
        <f t="shared" si="139"/>
        <v>96.285714285714306</v>
      </c>
      <c r="R200" s="283"/>
      <c r="S200" s="282"/>
      <c r="T200" s="279"/>
      <c r="U200" s="295"/>
      <c r="V200" s="300"/>
      <c r="W200" s="308"/>
      <c r="X200" s="376"/>
    </row>
    <row r="201" spans="1:25" s="4" customFormat="1" ht="28.5" customHeight="1" thickBot="1" x14ac:dyDescent="0.3">
      <c r="A201" s="293"/>
      <c r="B201" s="44" t="str">
        <f t="shared" si="113"/>
        <v>ГБУЗ АО Лиманская  РБ</v>
      </c>
      <c r="C201" s="298"/>
      <c r="D201" s="19" t="str">
        <f t="shared" si="106"/>
        <v>ПМСП, не включенная в базовую программу ОМС</v>
      </c>
      <c r="E201" s="288"/>
      <c r="F201" s="44" t="str">
        <f t="shared" si="119"/>
        <v>амбулаторно</v>
      </c>
      <c r="G201" s="285"/>
      <c r="H201" s="44" t="str">
        <f t="shared" si="12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01" s="288"/>
      <c r="J201" s="44" t="str">
        <f t="shared" si="136"/>
        <v>по профилю психиатрия-наркология</v>
      </c>
      <c r="K201" s="68" t="s">
        <v>128</v>
      </c>
      <c r="L201" s="67" t="s">
        <v>3</v>
      </c>
      <c r="M201" s="67" t="s">
        <v>5</v>
      </c>
      <c r="N201" s="98">
        <v>99</v>
      </c>
      <c r="O201" s="98">
        <v>99</v>
      </c>
      <c r="P201" s="186">
        <f t="shared" si="140"/>
        <v>100</v>
      </c>
      <c r="Q201" s="158"/>
      <c r="R201" s="276">
        <f>IFERROR(AVERAGE(P201:P202),"")</f>
        <v>100</v>
      </c>
      <c r="S201" s="274">
        <f>AVERAGE(Q201:Q202)</f>
        <v>94.444444444444457</v>
      </c>
      <c r="T201" s="279">
        <f>IFERROR((R201*0.7+S201*0.3)*2,S201*2)</f>
        <v>196.66666666666669</v>
      </c>
      <c r="U201" s="284" t="str">
        <f>IF(T201&lt;170,"ГЗ по услуге (работе) НЕ выполнено","")&amp;IF(AND(T201&gt;=170,T201&lt;=200),"ГЗ по услуге (работе) выполнено","")&amp;IF(T201&gt;200,"ГЗ по услуге (работе) ПЕРЕвыполнено","")</f>
        <v>ГЗ по услуге (работе) выполнено</v>
      </c>
      <c r="V201" s="287"/>
      <c r="W201" s="308"/>
      <c r="X201" s="376"/>
    </row>
    <row r="202" spans="1:25" s="4" customFormat="1" ht="28.5" customHeight="1" thickBot="1" x14ac:dyDescent="0.3">
      <c r="A202" s="293"/>
      <c r="B202" s="44" t="str">
        <f t="shared" si="113"/>
        <v>ГБУЗ АО Лиманская  РБ</v>
      </c>
      <c r="C202" s="298"/>
      <c r="D202" s="19" t="str">
        <f t="shared" si="106"/>
        <v>ПМСП, не включенная в базовую программу ОМС</v>
      </c>
      <c r="E202" s="289"/>
      <c r="F202" s="44" t="str">
        <f t="shared" si="119"/>
        <v>амбулаторно</v>
      </c>
      <c r="G202" s="286"/>
      <c r="H202" s="44" t="str">
        <f t="shared" si="12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02" s="289"/>
      <c r="J202" s="44" t="str">
        <f t="shared" si="136"/>
        <v>по профилю психиатрия-наркология</v>
      </c>
      <c r="K202" s="69" t="s">
        <v>144</v>
      </c>
      <c r="L202" s="65" t="s">
        <v>118</v>
      </c>
      <c r="M202" s="66" t="s">
        <v>42</v>
      </c>
      <c r="N202" s="96">
        <v>24</v>
      </c>
      <c r="O202" s="96">
        <v>17</v>
      </c>
      <c r="P202" s="186"/>
      <c r="Q202" s="158">
        <f>IF(AND(N202&lt;&gt;0,M202="объем"),(O202/N202*100)/$Y$2*12,"")</f>
        <v>94.444444444444457</v>
      </c>
      <c r="R202" s="277"/>
      <c r="S202" s="275"/>
      <c r="T202" s="279"/>
      <c r="U202" s="286"/>
      <c r="V202" s="289"/>
      <c r="W202" s="308"/>
      <c r="X202" s="376"/>
    </row>
    <row r="203" spans="1:25" s="4" customFormat="1" ht="32.25" customHeight="1" thickBot="1" x14ac:dyDescent="0.3">
      <c r="A203" s="293"/>
      <c r="B203" s="44" t="str">
        <f t="shared" si="113"/>
        <v>ГБУЗ АО Лиманская  РБ</v>
      </c>
      <c r="C203" s="298"/>
      <c r="D203" s="19" t="str">
        <f>IF(C203="",D200,C203)</f>
        <v>ПМСП, не включенная в базовую программу ОМС</v>
      </c>
      <c r="E203" s="287" t="s">
        <v>137</v>
      </c>
      <c r="F203" s="44" t="str">
        <f>IF(E203="",F200,E203)</f>
        <v>амбулаторно</v>
      </c>
      <c r="G203" s="284" t="s">
        <v>39</v>
      </c>
      <c r="H203" s="44" t="str">
        <f>IF(G203="",H200,G203)</f>
        <v>Первичная медико-санитарная помощь, в части диагностики и лечения</v>
      </c>
      <c r="I203" s="287" t="s">
        <v>240</v>
      </c>
      <c r="J203" s="44" t="str">
        <f>IF(I203="",J200,I203)</f>
        <v>Вакцинация</v>
      </c>
      <c r="K203" s="68" t="s">
        <v>128</v>
      </c>
      <c r="L203" s="67" t="s">
        <v>3</v>
      </c>
      <c r="M203" s="67" t="s">
        <v>5</v>
      </c>
      <c r="N203" s="98">
        <v>99</v>
      </c>
      <c r="O203" s="98">
        <v>99</v>
      </c>
      <c r="P203" s="186">
        <f t="shared" si="140"/>
        <v>100</v>
      </c>
      <c r="Q203" s="119"/>
      <c r="R203" s="283">
        <f>IFERROR(AVERAGE(P203:P204),"")</f>
        <v>100</v>
      </c>
      <c r="S203" s="282">
        <f>AVERAGE(Q203:Q204)</f>
        <v>98.666666666666657</v>
      </c>
      <c r="T203" s="279">
        <f>IFERROR((R203*0.7+S203*0.3)*2,S203*2)</f>
        <v>199.2</v>
      </c>
      <c r="U203" s="295" t="str">
        <f>IF(T203&lt;170,"ГЗ по услуге (работе) НЕ выполнено","")&amp;IF(AND(T203&gt;=170,T203&lt;=200),"ГЗ по услуге (работе) выполнено","")&amp;IF(T203&gt;200,"ГЗ по услуге (работе) ПЕРЕвыполнено","")</f>
        <v>ГЗ по услуге (работе) выполнено</v>
      </c>
      <c r="V203" s="300"/>
      <c r="W203" s="308"/>
      <c r="X203" s="376"/>
    </row>
    <row r="204" spans="1:25" s="4" customFormat="1" ht="33.75" customHeight="1" thickBot="1" x14ac:dyDescent="0.3">
      <c r="A204" s="293"/>
      <c r="B204" s="44" t="str">
        <f t="shared" ref="B204:B229" si="141">IF(A204="",B203,A204)</f>
        <v>ГБУЗ АО Лиманская  РБ</v>
      </c>
      <c r="C204" s="299"/>
      <c r="D204" s="19" t="str">
        <f t="shared" si="106"/>
        <v>ПМСП, не включенная в базовую программу ОМС</v>
      </c>
      <c r="E204" s="289"/>
      <c r="F204" s="44" t="str">
        <f t="shared" si="119"/>
        <v>амбулаторно</v>
      </c>
      <c r="G204" s="286"/>
      <c r="H204" s="44" t="str">
        <f t="shared" si="120"/>
        <v>Первичная медико-санитарная помощь, в части диагностики и лечения</v>
      </c>
      <c r="I204" s="289"/>
      <c r="J204" s="44" t="str">
        <f t="shared" ref="J204:J211" si="142">IF(I204="",J203,I204)</f>
        <v>Вакцинация</v>
      </c>
      <c r="K204" s="69" t="s">
        <v>40</v>
      </c>
      <c r="L204" s="65" t="s">
        <v>118</v>
      </c>
      <c r="M204" s="66" t="s">
        <v>42</v>
      </c>
      <c r="N204" s="96">
        <v>50</v>
      </c>
      <c r="O204" s="96">
        <v>37</v>
      </c>
      <c r="P204" s="186"/>
      <c r="Q204" s="120">
        <f t="shared" si="139"/>
        <v>98.666666666666657</v>
      </c>
      <c r="R204" s="283"/>
      <c r="S204" s="282"/>
      <c r="T204" s="279"/>
      <c r="U204" s="295"/>
      <c r="V204" s="300"/>
      <c r="W204" s="308"/>
      <c r="X204" s="376"/>
    </row>
    <row r="205" spans="1:25" s="4" customFormat="1" ht="35.25" customHeight="1" thickBot="1" x14ac:dyDescent="0.3">
      <c r="A205" s="293"/>
      <c r="B205" s="44" t="str">
        <f t="shared" si="141"/>
        <v>ГБУЗ АО Лиманская  РБ</v>
      </c>
      <c r="C205" s="296" t="s">
        <v>188</v>
      </c>
      <c r="D205" s="19" t="str">
        <f t="shared" si="106"/>
        <v>Медицинское освидетельствование на состояние опьянения (алкогольного, наркотического или иного токсического)</v>
      </c>
      <c r="E205" s="300" t="s">
        <v>47</v>
      </c>
      <c r="F205" s="44" t="str">
        <f t="shared" si="119"/>
        <v>Не предусмотрено</v>
      </c>
      <c r="G205" s="300" t="s">
        <v>47</v>
      </c>
      <c r="H205" s="44" t="str">
        <f t="shared" si="120"/>
        <v>Не предусмотрено</v>
      </c>
      <c r="I205" s="300" t="s">
        <v>47</v>
      </c>
      <c r="J205" s="44" t="str">
        <f t="shared" si="142"/>
        <v>Не предусмотрено</v>
      </c>
      <c r="K205" s="68" t="s">
        <v>57</v>
      </c>
      <c r="L205" s="67" t="s">
        <v>57</v>
      </c>
      <c r="M205" s="68"/>
      <c r="N205" s="98"/>
      <c r="O205" s="98"/>
      <c r="P205" s="51" t="str">
        <f t="shared" ref="P205" si="143">IF(AND(N205&lt;&gt;0,M205="Кач."),O205/N205*100,"")</f>
        <v/>
      </c>
      <c r="Q205" s="51"/>
      <c r="R205" s="283" t="str">
        <f>IFERROR(AVERAGE(P205:P206),"")</f>
        <v/>
      </c>
      <c r="S205" s="282">
        <f>AVERAGE(Q205:Q206)</f>
        <v>54.476190476190482</v>
      </c>
      <c r="T205" s="279">
        <f>IFERROR((R205*0.7+S205*0.3)*2,S205*2)</f>
        <v>108.95238095238096</v>
      </c>
      <c r="U205" s="295" t="str">
        <f>IF(T205&lt;170,"ГЗ по услуге (работе) НЕ выполнено","")&amp;IF(AND(T205&gt;=170,T205&lt;=200),"ГЗ по услуге (работе) выполнено","")&amp;IF(T205&gt;200,"ГЗ по услуге (работе) ПЕРЕвыполнено","")</f>
        <v>ГЗ по услуге (работе) НЕ выполнено</v>
      </c>
      <c r="V205" s="300"/>
      <c r="W205" s="308"/>
      <c r="X205" s="376"/>
    </row>
    <row r="206" spans="1:25" s="4" customFormat="1" ht="33" customHeight="1" thickBot="1" x14ac:dyDescent="0.3">
      <c r="A206" s="293"/>
      <c r="B206" s="44" t="str">
        <f t="shared" si="141"/>
        <v>ГБУЗ АО Лиманская  РБ</v>
      </c>
      <c r="C206" s="296"/>
      <c r="D206" s="19" t="str">
        <f t="shared" si="106"/>
        <v>Медицинское освидетельствование на состояние опьянения (алкогольного, наркотического или иного токсического)</v>
      </c>
      <c r="E206" s="300"/>
      <c r="F206" s="44" t="str">
        <f t="shared" si="119"/>
        <v>Не предусмотрено</v>
      </c>
      <c r="G206" s="300"/>
      <c r="H206" s="44" t="str">
        <f t="shared" si="120"/>
        <v>Не предусмотрено</v>
      </c>
      <c r="I206" s="300"/>
      <c r="J206" s="44" t="str">
        <f t="shared" si="142"/>
        <v>Не предусмотрено</v>
      </c>
      <c r="K206" s="69" t="s">
        <v>189</v>
      </c>
      <c r="L206" s="70" t="s">
        <v>58</v>
      </c>
      <c r="M206" s="66" t="s">
        <v>42</v>
      </c>
      <c r="N206" s="96">
        <v>350</v>
      </c>
      <c r="O206" s="96">
        <v>143</v>
      </c>
      <c r="P206" s="53"/>
      <c r="Q206" s="266">
        <f>IF(AND(N206&lt;&gt;0,M206="объем"),(O206/N206*100)/$Y$2*12,"")</f>
        <v>54.476190476190482</v>
      </c>
      <c r="R206" s="283"/>
      <c r="S206" s="282"/>
      <c r="T206" s="279"/>
      <c r="U206" s="295"/>
      <c r="V206" s="300"/>
      <c r="W206" s="308"/>
      <c r="X206" s="376"/>
    </row>
    <row r="207" spans="1:25" s="4" customFormat="1" ht="35.25" customHeight="1" thickBot="1" x14ac:dyDescent="0.3">
      <c r="A207" s="293"/>
      <c r="B207" s="44" t="str">
        <f t="shared" si="141"/>
        <v>ГБУЗ АО Лиманская  РБ</v>
      </c>
      <c r="C207" s="297" t="s">
        <v>136</v>
      </c>
      <c r="D207" s="19" t="str">
        <f t="shared" si="106"/>
        <v>Медицинская помощь в экстренной форме незастрахованным гражданам в системе обязательного медицинского страхования</v>
      </c>
      <c r="E207" s="287" t="s">
        <v>137</v>
      </c>
      <c r="F207" s="44" t="str">
        <f t="shared" si="119"/>
        <v>амбулаторно</v>
      </c>
      <c r="G207" s="287" t="s">
        <v>136</v>
      </c>
      <c r="H207" s="44" t="str">
        <f t="shared" si="120"/>
        <v>Медицинская помощь в экстренной форме незастрахованным гражданам в системе обязательного медицинского страхования</v>
      </c>
      <c r="I207" s="287" t="s">
        <v>47</v>
      </c>
      <c r="J207" s="44" t="str">
        <f t="shared" si="142"/>
        <v>Не предусмотрено</v>
      </c>
      <c r="K207" s="67" t="s">
        <v>128</v>
      </c>
      <c r="L207" s="67" t="s">
        <v>3</v>
      </c>
      <c r="M207" s="67" t="s">
        <v>5</v>
      </c>
      <c r="N207" s="98">
        <v>99</v>
      </c>
      <c r="O207" s="98">
        <v>99</v>
      </c>
      <c r="P207" s="119">
        <f t="shared" ref="P207" si="144">IF(AND(N207&lt;&gt;0,M207="Кач."),O207/N207*100,"")</f>
        <v>100</v>
      </c>
      <c r="Q207" s="119"/>
      <c r="R207" s="283">
        <f>IFERROR(AVERAGE(P207:P209),"")</f>
        <v>100</v>
      </c>
      <c r="S207" s="282">
        <f>AVERAGE(Q207:Q209)</f>
        <v>99.712021857923503</v>
      </c>
      <c r="T207" s="279">
        <f>IFERROR((R207*0.7+S207*0.3)*2,S207*2)</f>
        <v>199.8272131147541</v>
      </c>
      <c r="U207" s="295" t="str">
        <f>IF(T207&lt;170,"ГЗ по услуге (работе) НЕ выполнено","")&amp;IF(AND(T207&gt;=170,T207&lt;=200),"ГЗ по услуге (работе) выполнено","")&amp;IF(T207&gt;200,"ГЗ по услуге (работе) ПЕРЕвыполнено","")</f>
        <v>ГЗ по услуге (работе) выполнено</v>
      </c>
      <c r="V207" s="300"/>
      <c r="W207" s="308"/>
      <c r="X207" s="376"/>
    </row>
    <row r="208" spans="1:25" s="4" customFormat="1" ht="33.75" customHeight="1" thickBot="1" x14ac:dyDescent="0.3">
      <c r="A208" s="293"/>
      <c r="B208" s="44" t="str">
        <f t="shared" si="141"/>
        <v>ГБУЗ АО Лиманская  РБ</v>
      </c>
      <c r="C208" s="298"/>
      <c r="D208" s="19" t="str">
        <f t="shared" si="106"/>
        <v>Медицинская помощь в экстренной форме незастрахованным гражданам в системе обязательного медицинского страхования</v>
      </c>
      <c r="E208" s="289"/>
      <c r="F208" s="44" t="str">
        <f t="shared" si="119"/>
        <v>амбулаторно</v>
      </c>
      <c r="G208" s="288"/>
      <c r="H208" s="44" t="str">
        <f t="shared" si="120"/>
        <v>Медицинская помощь в экстренной форме незастрахованным гражданам в системе обязательного медицинского страхования</v>
      </c>
      <c r="I208" s="288"/>
      <c r="J208" s="44" t="str">
        <f t="shared" si="142"/>
        <v>Не предусмотрено</v>
      </c>
      <c r="K208" s="64" t="s">
        <v>40</v>
      </c>
      <c r="L208" s="65" t="s">
        <v>118</v>
      </c>
      <c r="M208" s="66" t="s">
        <v>42</v>
      </c>
      <c r="N208" s="96">
        <v>2000</v>
      </c>
      <c r="O208" s="162">
        <v>1493</v>
      </c>
      <c r="P208" s="53"/>
      <c r="Q208" s="120">
        <f>IF(AND(N208&lt;&gt;0,M208="объем"),(O208/N208*100)/$Y$2*12,"")</f>
        <v>99.533333333333331</v>
      </c>
      <c r="R208" s="283"/>
      <c r="S208" s="282"/>
      <c r="T208" s="279"/>
      <c r="U208" s="295"/>
      <c r="V208" s="300"/>
      <c r="W208" s="308"/>
      <c r="X208" s="376"/>
    </row>
    <row r="209" spans="1:24" s="4" customFormat="1" ht="33.75" customHeight="1" thickBot="1" x14ac:dyDescent="0.3">
      <c r="A209" s="293"/>
      <c r="B209" s="44" t="str">
        <f t="shared" si="141"/>
        <v>ГБУЗ АО Лиманская  РБ</v>
      </c>
      <c r="C209" s="299"/>
      <c r="D209" s="19" t="str">
        <f t="shared" si="106"/>
        <v>Медицинская помощь в экстренной форме незастрахованным гражданам в системе обязательного медицинского страхования</v>
      </c>
      <c r="E209" s="62" t="s">
        <v>50</v>
      </c>
      <c r="F209" s="44" t="str">
        <f t="shared" si="119"/>
        <v>Вне медицинской организации</v>
      </c>
      <c r="G209" s="289"/>
      <c r="H209" s="44" t="str">
        <f t="shared" si="120"/>
        <v>Медицинская помощь в экстренной форме незастрахованным гражданам в системе обязательного медицинского страхования</v>
      </c>
      <c r="I209" s="289"/>
      <c r="J209" s="44" t="str">
        <f t="shared" si="142"/>
        <v>Не предусмотрено</v>
      </c>
      <c r="K209" s="64" t="s">
        <v>146</v>
      </c>
      <c r="L209" s="65" t="s">
        <v>41</v>
      </c>
      <c r="M209" s="66" t="s">
        <v>42</v>
      </c>
      <c r="N209" s="96">
        <v>610</v>
      </c>
      <c r="O209" s="96">
        <v>457</v>
      </c>
      <c r="P209" s="53"/>
      <c r="Q209" s="120">
        <f>IF(AND(N209&lt;&gt;0,M209="объем"),(O209/N209*100)/$Y$2*12,"")</f>
        <v>99.890710382513674</v>
      </c>
      <c r="R209" s="283"/>
      <c r="S209" s="282"/>
      <c r="T209" s="279"/>
      <c r="U209" s="295"/>
      <c r="V209" s="300"/>
      <c r="W209" s="308"/>
      <c r="X209" s="376"/>
    </row>
    <row r="210" spans="1:24" s="4" customFormat="1" ht="35.25" customHeight="1" thickBot="1" x14ac:dyDescent="0.3">
      <c r="A210" s="293"/>
      <c r="B210" s="44" t="str">
        <f t="shared" si="141"/>
        <v>ГБУЗ АО Лиманская  РБ</v>
      </c>
      <c r="C210" s="297" t="s">
        <v>43</v>
      </c>
      <c r="D210" s="19" t="str">
        <f t="shared" si="106"/>
        <v>паллиативная медицинская помощь</v>
      </c>
      <c r="E210" s="287" t="s">
        <v>243</v>
      </c>
      <c r="F210" s="44" t="str">
        <f t="shared" si="119"/>
        <v>амбулаторно на дому</v>
      </c>
      <c r="G210" s="287" t="s">
        <v>43</v>
      </c>
      <c r="H210" s="44" t="str">
        <f t="shared" si="120"/>
        <v>паллиативная медицинская помощь</v>
      </c>
      <c r="I210" s="287" t="s">
        <v>143</v>
      </c>
      <c r="J210" s="44" t="str">
        <f t="shared" si="142"/>
        <v xml:space="preserve">Не применяется </v>
      </c>
      <c r="K210" s="68" t="s">
        <v>128</v>
      </c>
      <c r="L210" s="67" t="s">
        <v>3</v>
      </c>
      <c r="M210" s="67" t="s">
        <v>5</v>
      </c>
      <c r="N210" s="98">
        <v>99</v>
      </c>
      <c r="O210" s="98">
        <v>99</v>
      </c>
      <c r="P210" s="51">
        <f t="shared" ref="P210" si="145">IF(AND(N210&lt;&gt;0,M210="Кач."),O210/N210*100,"")</f>
        <v>100</v>
      </c>
      <c r="Q210" s="51"/>
      <c r="R210" s="283">
        <f>IFERROR(AVERAGE(P210:P211),"")</f>
        <v>100</v>
      </c>
      <c r="S210" s="282">
        <f>AVERAGE(Q210:Q211)</f>
        <v>99</v>
      </c>
      <c r="T210" s="279">
        <f>IFERROR((R210*0.7+S210*0.3)*2,S210*2)</f>
        <v>199.4</v>
      </c>
      <c r="U210" s="295" t="str">
        <f>IF(T210&lt;170,"ГЗ по услуге (работе) НЕ выполнено","")&amp;IF(AND(T210&gt;=170,T210&lt;=200),"ГЗ по услуге (работе) выполнено","")&amp;IF(T210&gt;200,"ГЗ по услуге (работе) ПЕРЕвыполнено","")</f>
        <v>ГЗ по услуге (работе) выполнено</v>
      </c>
      <c r="V210" s="300"/>
      <c r="W210" s="308"/>
      <c r="X210" s="376"/>
    </row>
    <row r="211" spans="1:24" s="4" customFormat="1" ht="30.75" customHeight="1" thickBot="1" x14ac:dyDescent="0.3">
      <c r="A211" s="293"/>
      <c r="B211" s="44" t="str">
        <f t="shared" si="141"/>
        <v>ГБУЗ АО Лиманская  РБ</v>
      </c>
      <c r="C211" s="298"/>
      <c r="D211" s="19" t="str">
        <f t="shared" si="106"/>
        <v>паллиативная медицинская помощь</v>
      </c>
      <c r="E211" s="289"/>
      <c r="F211" s="44" t="str">
        <f t="shared" si="119"/>
        <v>амбулаторно на дому</v>
      </c>
      <c r="G211" s="289"/>
      <c r="H211" s="44" t="str">
        <f t="shared" si="120"/>
        <v>паллиативная медицинская помощь</v>
      </c>
      <c r="I211" s="289"/>
      <c r="J211" s="44" t="str">
        <f t="shared" si="142"/>
        <v xml:space="preserve">Не применяется </v>
      </c>
      <c r="K211" s="69" t="s">
        <v>40</v>
      </c>
      <c r="L211" s="65" t="s">
        <v>118</v>
      </c>
      <c r="M211" s="66" t="s">
        <v>42</v>
      </c>
      <c r="N211" s="96">
        <v>400</v>
      </c>
      <c r="O211" s="96">
        <v>297</v>
      </c>
      <c r="P211" s="53"/>
      <c r="Q211" s="52">
        <f t="shared" ref="Q211" si="146">IF(AND(N211&lt;&gt;0,M211="объем"),(O211/N211*100)/$Y$2*12,"")</f>
        <v>99</v>
      </c>
      <c r="R211" s="283"/>
      <c r="S211" s="282"/>
      <c r="T211" s="279"/>
      <c r="U211" s="295"/>
      <c r="V211" s="300"/>
      <c r="W211" s="308"/>
      <c r="X211" s="376"/>
    </row>
    <row r="212" spans="1:24" s="4" customFormat="1" ht="34.5" customHeight="1" thickBot="1" x14ac:dyDescent="0.3">
      <c r="A212" s="293"/>
      <c r="B212" s="44" t="str">
        <f t="shared" si="141"/>
        <v>ГБУЗ АО Лиманская  РБ</v>
      </c>
      <c r="C212" s="298"/>
      <c r="D212" s="19" t="str">
        <f t="shared" si="106"/>
        <v>паллиативная медицинская помощь</v>
      </c>
      <c r="E212" s="287" t="s">
        <v>241</v>
      </c>
      <c r="F212" s="44" t="str">
        <f t="shared" si="119"/>
        <v>амбулаторно на дому выездными патронажными бригадами</v>
      </c>
      <c r="G212" s="287" t="s">
        <v>43</v>
      </c>
      <c r="H212" s="44" t="str">
        <f t="shared" si="120"/>
        <v>паллиативная медицинская помощь</v>
      </c>
      <c r="I212" s="287" t="s">
        <v>143</v>
      </c>
      <c r="J212" s="44" t="str">
        <f>IF(I212="",J211,I212)</f>
        <v xml:space="preserve">Не применяется </v>
      </c>
      <c r="K212" s="68" t="s">
        <v>128</v>
      </c>
      <c r="L212" s="67" t="s">
        <v>3</v>
      </c>
      <c r="M212" s="67" t="s">
        <v>5</v>
      </c>
      <c r="N212" s="98">
        <v>99</v>
      </c>
      <c r="O212" s="98">
        <v>99</v>
      </c>
      <c r="P212" s="119">
        <f t="shared" ref="P212" si="147">IF(AND(N212&lt;&gt;0,M212="Кач."),O212/N212*100,"")</f>
        <v>100</v>
      </c>
      <c r="Q212" s="119"/>
      <c r="R212" s="283">
        <f>IFERROR(AVERAGE(P212:P213),"")</f>
        <v>100</v>
      </c>
      <c r="S212" s="282">
        <f>AVERAGE(Q212:Q213)</f>
        <v>99.115044247787623</v>
      </c>
      <c r="T212" s="279">
        <f>IFERROR((R212*0.7+S212*0.3)*2,S212*2)</f>
        <v>199.46902654867256</v>
      </c>
      <c r="U212" s="295" t="str">
        <f>IF(T212&lt;170,"ГЗ по услуге (работе) НЕ выполнено","")&amp;IF(AND(T212&gt;=170,T212&lt;=200),"ГЗ по услуге (работе) выполнено","")&amp;IF(T212&gt;200,"ГЗ по услуге (работе) ПЕРЕвыполнено","")</f>
        <v>ГЗ по услуге (работе) выполнено</v>
      </c>
      <c r="V212" s="300"/>
      <c r="W212" s="308"/>
      <c r="X212" s="376"/>
    </row>
    <row r="213" spans="1:24" s="4" customFormat="1" ht="33" customHeight="1" thickBot="1" x14ac:dyDescent="0.3">
      <c r="A213" s="293"/>
      <c r="B213" s="44" t="str">
        <f t="shared" si="141"/>
        <v>ГБУЗ АО Лиманская  РБ</v>
      </c>
      <c r="C213" s="298"/>
      <c r="D213" s="19" t="str">
        <f t="shared" si="106"/>
        <v>паллиативная медицинская помощь</v>
      </c>
      <c r="E213" s="289"/>
      <c r="F213" s="44" t="str">
        <f t="shared" si="119"/>
        <v>амбулаторно на дому выездными патронажными бригадами</v>
      </c>
      <c r="G213" s="289"/>
      <c r="H213" s="44" t="str">
        <f t="shared" si="120"/>
        <v>паллиативная медицинская помощь</v>
      </c>
      <c r="I213" s="289"/>
      <c r="J213" s="44" t="str">
        <f t="shared" ref="J213:J244" si="148">IF(I213="",J212,I213)</f>
        <v xml:space="preserve">Не применяется </v>
      </c>
      <c r="K213" s="69" t="s">
        <v>40</v>
      </c>
      <c r="L213" s="65" t="s">
        <v>118</v>
      </c>
      <c r="M213" s="66" t="s">
        <v>42</v>
      </c>
      <c r="N213" s="96">
        <v>452</v>
      </c>
      <c r="O213" s="96">
        <v>336</v>
      </c>
      <c r="P213" s="53"/>
      <c r="Q213" s="120">
        <f t="shared" ref="Q213" si="149">IF(AND(N213&lt;&gt;0,M213="объем"),(O213/N213*100)/$Y$2*12,"")</f>
        <v>99.115044247787623</v>
      </c>
      <c r="R213" s="283"/>
      <c r="S213" s="282"/>
      <c r="T213" s="279"/>
      <c r="U213" s="295"/>
      <c r="V213" s="300"/>
      <c r="W213" s="308"/>
      <c r="X213" s="376"/>
    </row>
    <row r="214" spans="1:24" s="4" customFormat="1" ht="28.5" customHeight="1" thickBot="1" x14ac:dyDescent="0.3">
      <c r="A214" s="293"/>
      <c r="B214" s="44" t="str">
        <f t="shared" si="141"/>
        <v>ГБУЗ АО Лиманская  РБ</v>
      </c>
      <c r="C214" s="298"/>
      <c r="D214" s="19" t="str">
        <f t="shared" si="106"/>
        <v>паллиативная медицинская помощь</v>
      </c>
      <c r="E214" s="284" t="s">
        <v>138</v>
      </c>
      <c r="F214" s="44" t="str">
        <f t="shared" si="119"/>
        <v>стационар</v>
      </c>
      <c r="G214" s="287" t="s">
        <v>43</v>
      </c>
      <c r="H214" s="44" t="str">
        <f t="shared" si="120"/>
        <v>паллиативная медицинская помощь</v>
      </c>
      <c r="I214" s="284" t="s">
        <v>143</v>
      </c>
      <c r="J214" s="44" t="str">
        <f t="shared" si="148"/>
        <v xml:space="preserve">Не применяется </v>
      </c>
      <c r="K214" s="68" t="s">
        <v>128</v>
      </c>
      <c r="L214" s="67" t="s">
        <v>3</v>
      </c>
      <c r="M214" s="67" t="s">
        <v>5</v>
      </c>
      <c r="N214" s="98">
        <v>99</v>
      </c>
      <c r="O214" s="98">
        <v>99</v>
      </c>
      <c r="P214" s="51">
        <f t="shared" ref="P214:P218" si="150">IF(AND(N214&lt;&gt;0,M214="Кач."),O214/N214*100,"")</f>
        <v>100</v>
      </c>
      <c r="Q214" s="51"/>
      <c r="R214" s="283">
        <f t="shared" ref="R214" si="151">IFERROR(AVERAGE(P214:P215),"")</f>
        <v>100</v>
      </c>
      <c r="S214" s="282">
        <f t="shared" ref="S214" si="152">AVERAGE(Q214:Q215)</f>
        <v>98.265738085484088</v>
      </c>
      <c r="T214" s="279">
        <f t="shared" ref="T214" si="153">IFERROR((R214*0.7+S214*0.3)*2,S214*2)</f>
        <v>198.95944285129045</v>
      </c>
      <c r="U214" s="295" t="str">
        <f t="shared" ref="U214" si="154">IF(T214&lt;170,"ГЗ по услуге (работе) НЕ выполнено","")&amp;IF(AND(T214&gt;=170,T214&lt;=200),"ГЗ по услуге (работе) выполнено","")&amp;IF(T214&gt;200,"ГЗ по услуге (работе) ПЕРЕвыполнено","")</f>
        <v>ГЗ по услуге (работе) выполнено</v>
      </c>
      <c r="V214" s="300"/>
      <c r="W214" s="308"/>
      <c r="X214" s="376"/>
    </row>
    <row r="215" spans="1:24" s="4" customFormat="1" ht="39" customHeight="1" thickBot="1" x14ac:dyDescent="0.3">
      <c r="A215" s="293"/>
      <c r="B215" s="44" t="str">
        <f t="shared" si="141"/>
        <v>ГБУЗ АО Лиманская  РБ</v>
      </c>
      <c r="C215" s="299"/>
      <c r="D215" s="19" t="str">
        <f t="shared" si="106"/>
        <v>паллиативная медицинская помощь</v>
      </c>
      <c r="E215" s="286"/>
      <c r="F215" s="44" t="str">
        <f t="shared" si="119"/>
        <v>стационар</v>
      </c>
      <c r="G215" s="289"/>
      <c r="H215" s="44" t="str">
        <f t="shared" si="120"/>
        <v>паллиативная медицинская помощь</v>
      </c>
      <c r="I215" s="286"/>
      <c r="J215" s="44" t="str">
        <f t="shared" si="148"/>
        <v xml:space="preserve">Не применяется </v>
      </c>
      <c r="K215" s="64" t="s">
        <v>134</v>
      </c>
      <c r="L215" s="61" t="s">
        <v>135</v>
      </c>
      <c r="M215" s="66" t="s">
        <v>42</v>
      </c>
      <c r="N215" s="139">
        <v>2441</v>
      </c>
      <c r="O215" s="139">
        <v>1799</v>
      </c>
      <c r="P215" s="186"/>
      <c r="Q215" s="52">
        <f t="shared" ref="Q215:Q222" si="155">IF(AND(N215&lt;&gt;0,M215="объем"),(O215/N215*100)/$Y$2*12,"")</f>
        <v>98.265738085484088</v>
      </c>
      <c r="R215" s="283"/>
      <c r="S215" s="282"/>
      <c r="T215" s="279"/>
      <c r="U215" s="295"/>
      <c r="V215" s="300"/>
      <c r="W215" s="308"/>
      <c r="X215" s="376"/>
    </row>
    <row r="216" spans="1:24" s="4" customFormat="1" ht="39" customHeight="1" thickBot="1" x14ac:dyDescent="0.3">
      <c r="A216" s="293"/>
      <c r="B216" s="44" t="str">
        <f t="shared" si="141"/>
        <v>ГБУЗ АО Лиманская  РБ</v>
      </c>
      <c r="C216" s="297" t="s">
        <v>298</v>
      </c>
      <c r="D216" s="19" t="str">
        <f t="shared" si="106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216" s="284" t="s">
        <v>293</v>
      </c>
      <c r="F216" s="44" t="str">
        <f t="shared" si="119"/>
        <v>Амбулаторно</v>
      </c>
      <c r="G216" s="287" t="s">
        <v>298</v>
      </c>
      <c r="H216" s="44" t="str">
        <f t="shared" si="120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216" s="284" t="s">
        <v>47</v>
      </c>
      <c r="J216" s="44" t="str">
        <f t="shared" si="148"/>
        <v>Не предусмотрено</v>
      </c>
      <c r="K216" s="64" t="s">
        <v>294</v>
      </c>
      <c r="L216" s="184" t="s">
        <v>3</v>
      </c>
      <c r="M216" s="66" t="s">
        <v>5</v>
      </c>
      <c r="N216" s="98">
        <v>99</v>
      </c>
      <c r="O216" s="98">
        <v>99</v>
      </c>
      <c r="P216" s="186">
        <f t="shared" si="150"/>
        <v>100</v>
      </c>
      <c r="Q216" s="185"/>
      <c r="R216" s="283">
        <f t="shared" ref="R216" si="156">IFERROR(AVERAGE(P216:P217),"")</f>
        <v>100</v>
      </c>
      <c r="S216" s="282">
        <f t="shared" ref="S216" si="157">AVERAGE(Q216:Q217)</f>
        <v>99.139784946236574</v>
      </c>
      <c r="T216" s="279">
        <f t="shared" ref="T216" si="158">IFERROR((R216*0.7+S216*0.3)*2,S216*2)</f>
        <v>199.48387096774195</v>
      </c>
      <c r="U216" s="295" t="str">
        <f t="shared" ref="U216" si="159">IF(T216&lt;170,"ГЗ по услуге (работе) НЕ выполнено","")&amp;IF(AND(T216&gt;=170,T216&lt;=200),"ГЗ по услуге (работе) выполнено","")&amp;IF(T216&gt;200,"ГЗ по услуге (работе) ПЕРЕвыполнено","")</f>
        <v>ГЗ по услуге (работе) выполнено</v>
      </c>
      <c r="V216" s="300"/>
      <c r="W216" s="308"/>
      <c r="X216" s="376"/>
    </row>
    <row r="217" spans="1:24" s="4" customFormat="1" ht="39" customHeight="1" thickBot="1" x14ac:dyDescent="0.3">
      <c r="A217" s="293"/>
      <c r="B217" s="44" t="str">
        <f t="shared" si="141"/>
        <v>ГБУЗ АО Лиманская  РБ</v>
      </c>
      <c r="C217" s="299"/>
      <c r="D217" s="19" t="str">
        <f t="shared" si="106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217" s="286"/>
      <c r="F217" s="44" t="str">
        <f t="shared" si="119"/>
        <v>Амбулаторно</v>
      </c>
      <c r="G217" s="289"/>
      <c r="H217" s="44" t="str">
        <f t="shared" si="120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217" s="286"/>
      <c r="J217" s="44" t="str">
        <f t="shared" si="148"/>
        <v>Не предусмотрено</v>
      </c>
      <c r="K217" s="64" t="s">
        <v>40</v>
      </c>
      <c r="L217" s="184" t="s">
        <v>118</v>
      </c>
      <c r="M217" s="66" t="s">
        <v>42</v>
      </c>
      <c r="N217" s="97">
        <v>620</v>
      </c>
      <c r="O217" s="97">
        <v>461</v>
      </c>
      <c r="P217" s="186"/>
      <c r="Q217" s="185">
        <f t="shared" si="155"/>
        <v>99.139784946236574</v>
      </c>
      <c r="R217" s="283"/>
      <c r="S217" s="282"/>
      <c r="T217" s="279"/>
      <c r="U217" s="295"/>
      <c r="V217" s="300"/>
      <c r="W217" s="308"/>
      <c r="X217" s="376"/>
    </row>
    <row r="218" spans="1:24" s="4" customFormat="1" ht="39" customHeight="1" thickBot="1" x14ac:dyDescent="0.3">
      <c r="A218" s="293"/>
      <c r="B218" s="44" t="str">
        <f t="shared" si="141"/>
        <v>ГБУЗ АО Лиманская  РБ</v>
      </c>
      <c r="C218" s="318" t="s">
        <v>338</v>
      </c>
      <c r="D218" s="19" t="str">
        <f t="shared" si="106"/>
        <v>Содержание (эксплуатация) имущества, находящего в собственности Астраханской области</v>
      </c>
      <c r="E218" s="284" t="s">
        <v>275</v>
      </c>
      <c r="F218" s="44" t="str">
        <f t="shared" si="119"/>
        <v>заключение договоров</v>
      </c>
      <c r="G218" s="284" t="s">
        <v>277</v>
      </c>
      <c r="H218" s="44" t="str">
        <f t="shared" si="12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18" s="284" t="s">
        <v>276</v>
      </c>
      <c r="J218" s="44" t="str">
        <f t="shared" si="148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18" s="71" t="s">
        <v>227</v>
      </c>
      <c r="L218" s="70" t="s">
        <v>3</v>
      </c>
      <c r="M218" s="67" t="s">
        <v>5</v>
      </c>
      <c r="N218" s="98">
        <v>100</v>
      </c>
      <c r="O218" s="98">
        <v>100</v>
      </c>
      <c r="P218" s="186">
        <f t="shared" si="150"/>
        <v>100</v>
      </c>
      <c r="Q218" s="185"/>
      <c r="R218" s="283">
        <f t="shared" ref="R218" si="160">IFERROR(AVERAGE(P218:P219),"")</f>
        <v>100</v>
      </c>
      <c r="S218" s="282">
        <f t="shared" ref="S218" si="161">AVERAGE(Q218:Q219)</f>
        <v>100</v>
      </c>
      <c r="T218" s="279">
        <f t="shared" ref="T218" si="162">IFERROR((R218*0.7+S218*0.3)*2,S218*2)</f>
        <v>200</v>
      </c>
      <c r="U218" s="295" t="str">
        <f t="shared" ref="U218" si="163">IF(T218&lt;170,"ГЗ по услуге (работе) НЕ выполнено","")&amp;IF(AND(T218&gt;=170,T218&lt;=200),"ГЗ по услуге (работе) выполнено","")&amp;IF(T218&gt;200,"ГЗ по услуге (работе) ПЕРЕвыполнено","")</f>
        <v>ГЗ по услуге (работе) выполнено</v>
      </c>
      <c r="V218" s="300"/>
      <c r="W218" s="308"/>
      <c r="X218" s="376"/>
    </row>
    <row r="219" spans="1:24" s="4" customFormat="1" ht="39" customHeight="1" thickBot="1" x14ac:dyDescent="0.3">
      <c r="A219" s="294"/>
      <c r="B219" s="44" t="str">
        <f t="shared" si="141"/>
        <v>ГБУЗ АО Лиманская  РБ</v>
      </c>
      <c r="C219" s="320"/>
      <c r="D219" s="19" t="str">
        <f t="shared" si="106"/>
        <v>Содержание (эксплуатация) имущества, находящего в собственности Астраханской области</v>
      </c>
      <c r="E219" s="286"/>
      <c r="F219" s="44" t="str">
        <f t="shared" si="119"/>
        <v>заключение договоров</v>
      </c>
      <c r="G219" s="286"/>
      <c r="H219" s="44" t="str">
        <f t="shared" si="12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19" s="286"/>
      <c r="J219" s="44" t="str">
        <f t="shared" si="148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19" s="72" t="s">
        <v>232</v>
      </c>
      <c r="L219" s="77" t="s">
        <v>228</v>
      </c>
      <c r="M219" s="78" t="s">
        <v>42</v>
      </c>
      <c r="N219" s="102">
        <v>18.079999999999998</v>
      </c>
      <c r="O219" s="249">
        <v>18.079999999999998</v>
      </c>
      <c r="P219" s="60"/>
      <c r="Q219" s="185">
        <f>IF(AND(N219&lt;&gt;0,M219="объем"),(O219/N219*100),"")</f>
        <v>100</v>
      </c>
      <c r="R219" s="283"/>
      <c r="S219" s="282"/>
      <c r="T219" s="279"/>
      <c r="U219" s="295"/>
      <c r="V219" s="300"/>
      <c r="W219" s="309"/>
      <c r="X219" s="377"/>
    </row>
    <row r="220" spans="1:24" s="4" customFormat="1" ht="28.5" customHeight="1" thickBot="1" x14ac:dyDescent="0.3">
      <c r="A220" s="322" t="s">
        <v>27</v>
      </c>
      <c r="B220" s="44" t="str">
        <f t="shared" si="141"/>
        <v>ГБУЗ АО Наримановская РБ</v>
      </c>
      <c r="C220" s="296" t="s">
        <v>119</v>
      </c>
      <c r="D220" s="19" t="str">
        <f t="shared" si="106"/>
        <v>ПМСП, не включенная в базовую программу ОМС</v>
      </c>
      <c r="E220" s="300" t="s">
        <v>137</v>
      </c>
      <c r="F220" s="44" t="str">
        <f t="shared" si="119"/>
        <v>амбулаторно</v>
      </c>
      <c r="G220" s="295" t="s">
        <v>132</v>
      </c>
      <c r="H220" s="44" t="str">
        <f t="shared" si="12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20" s="300" t="s">
        <v>162</v>
      </c>
      <c r="J220" s="44" t="str">
        <f t="shared" si="148"/>
        <v>по профилю дерматовенерология (в части венерологии)</v>
      </c>
      <c r="K220" s="67" t="s">
        <v>128</v>
      </c>
      <c r="L220" s="67" t="s">
        <v>3</v>
      </c>
      <c r="M220" s="67" t="s">
        <v>5</v>
      </c>
      <c r="N220" s="98">
        <v>99</v>
      </c>
      <c r="O220" s="98">
        <v>99</v>
      </c>
      <c r="P220" s="51">
        <f>IF(AND(N220&lt;&gt;0,M220="Кач."),O220/N220*100,"")</f>
        <v>100</v>
      </c>
      <c r="Q220" s="51"/>
      <c r="R220" s="283">
        <f>IFERROR(AVERAGE(P220:P222),"")</f>
        <v>100</v>
      </c>
      <c r="S220" s="282">
        <f>AVERAGE(Q220:Q222)</f>
        <v>97.384110683212086</v>
      </c>
      <c r="T220" s="279">
        <f>IFERROR((R220*0.7+S220*0.3)*2,S220*2)</f>
        <v>198.43046640992725</v>
      </c>
      <c r="U220" s="295" t="str">
        <f>IF(T220&lt;170,"ГЗ по услуге (работе) НЕ выполнено","")&amp;IF(AND(T220&gt;=170,T220&lt;=200),"ГЗ по услуге (работе) выполнено","")&amp;IF(T220&gt;200,"ГЗ по услуге (работе) ПЕРЕвыполнено","")</f>
        <v>ГЗ по услуге (работе) выполнено</v>
      </c>
      <c r="V220" s="300"/>
      <c r="W220" s="307">
        <f>AVERAGE(T220:T245)</f>
        <v>199.88631110631562</v>
      </c>
      <c r="X220" s="303" t="str">
        <f>IF(W220&lt;170,"ГЗ по учреждению не выполнено","")&amp;IF(AND(W220&gt;=170,W220&lt;=200),"ГЗ по учреждению выполнено","")&amp;IF(W220&gt;200,"ГЗ по учреждению перевыполнено","")</f>
        <v>ГЗ по учреждению выполнено</v>
      </c>
    </row>
    <row r="221" spans="1:24" s="4" customFormat="1" ht="33" customHeight="1" thickBot="1" x14ac:dyDescent="0.3">
      <c r="A221" s="323"/>
      <c r="B221" s="44" t="str">
        <f t="shared" si="141"/>
        <v>ГБУЗ АО Наримановская РБ</v>
      </c>
      <c r="C221" s="296"/>
      <c r="D221" s="19" t="str">
        <f t="shared" si="106"/>
        <v>ПМСП, не включенная в базовую программу ОМС</v>
      </c>
      <c r="E221" s="300"/>
      <c r="F221" s="44" t="str">
        <f t="shared" si="119"/>
        <v>амбулаторно</v>
      </c>
      <c r="G221" s="295"/>
      <c r="H221" s="44" t="str">
        <f t="shared" si="12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21" s="300"/>
      <c r="J221" s="44" t="str">
        <f t="shared" si="148"/>
        <v>по профилю дерматовенерология (в части венерологии)</v>
      </c>
      <c r="K221" s="64" t="s">
        <v>40</v>
      </c>
      <c r="L221" s="65" t="s">
        <v>118</v>
      </c>
      <c r="M221" s="66" t="s">
        <v>42</v>
      </c>
      <c r="N221" s="101">
        <v>1710</v>
      </c>
      <c r="O221" s="101">
        <v>1230</v>
      </c>
      <c r="P221" s="53"/>
      <c r="Q221" s="52">
        <f t="shared" si="155"/>
        <v>95.906432748538009</v>
      </c>
      <c r="R221" s="283"/>
      <c r="S221" s="282"/>
      <c r="T221" s="279"/>
      <c r="U221" s="295"/>
      <c r="V221" s="300"/>
      <c r="W221" s="308"/>
      <c r="X221" s="304"/>
    </row>
    <row r="222" spans="1:24" s="4" customFormat="1" ht="36.75" customHeight="1" thickBot="1" x14ac:dyDescent="0.3">
      <c r="A222" s="323"/>
      <c r="B222" s="44" t="str">
        <f t="shared" si="141"/>
        <v>ГБУЗ АО Наримановская РБ</v>
      </c>
      <c r="C222" s="296"/>
      <c r="D222" s="19" t="str">
        <f t="shared" si="106"/>
        <v>ПМСП, не включенная в базовую программу ОМС</v>
      </c>
      <c r="E222" s="300"/>
      <c r="F222" s="44" t="str">
        <f t="shared" si="119"/>
        <v>амбулаторно</v>
      </c>
      <c r="G222" s="295"/>
      <c r="H222" s="44" t="str">
        <f t="shared" si="12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22" s="300"/>
      <c r="J222" s="44" t="str">
        <f t="shared" si="148"/>
        <v>по профилю дерматовенерология (в части венерологии)</v>
      </c>
      <c r="K222" s="64" t="s">
        <v>133</v>
      </c>
      <c r="L222" s="65" t="s">
        <v>118</v>
      </c>
      <c r="M222" s="66" t="s">
        <v>42</v>
      </c>
      <c r="N222" s="96">
        <v>410</v>
      </c>
      <c r="O222" s="101">
        <v>304</v>
      </c>
      <c r="P222" s="53"/>
      <c r="Q222" s="52">
        <f t="shared" si="155"/>
        <v>98.861788617886162</v>
      </c>
      <c r="R222" s="283"/>
      <c r="S222" s="282"/>
      <c r="T222" s="279"/>
      <c r="U222" s="295"/>
      <c r="V222" s="300"/>
      <c r="W222" s="308"/>
      <c r="X222" s="304"/>
    </row>
    <row r="223" spans="1:24" s="4" customFormat="1" ht="34.5" customHeight="1" thickBot="1" x14ac:dyDescent="0.3">
      <c r="A223" s="323"/>
      <c r="B223" s="44" t="str">
        <f t="shared" si="141"/>
        <v>ГБУЗ АО Наримановская РБ</v>
      </c>
      <c r="C223" s="296"/>
      <c r="D223" s="19" t="str">
        <f t="shared" si="106"/>
        <v>ПМСП, не включенная в базовую программу ОМС</v>
      </c>
      <c r="E223" s="300" t="s">
        <v>137</v>
      </c>
      <c r="F223" s="44" t="str">
        <f t="shared" si="119"/>
        <v>амбулаторно</v>
      </c>
      <c r="G223" s="295" t="s">
        <v>140</v>
      </c>
      <c r="H223" s="44" t="str">
        <f t="shared" si="12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23" s="300" t="s">
        <v>139</v>
      </c>
      <c r="J223" s="44" t="str">
        <f t="shared" si="148"/>
        <v>по профилю Фтизиатрия</v>
      </c>
      <c r="K223" s="68" t="s">
        <v>128</v>
      </c>
      <c r="L223" s="67" t="s">
        <v>3</v>
      </c>
      <c r="M223" s="67" t="s">
        <v>5</v>
      </c>
      <c r="N223" s="98">
        <v>99</v>
      </c>
      <c r="O223" s="98">
        <v>99</v>
      </c>
      <c r="P223" s="51">
        <f t="shared" ref="P223" si="164">IF(AND(N223&lt;&gt;0,M223="Кач."),O223/N223*100,"")</f>
        <v>100</v>
      </c>
      <c r="Q223" s="51"/>
      <c r="R223" s="283">
        <f>IFERROR(AVERAGE(P223:P225),"")</f>
        <v>100</v>
      </c>
      <c r="S223" s="282">
        <f>AVERAGE(Q223:Q225)</f>
        <v>97.143496274853703</v>
      </c>
      <c r="T223" s="279">
        <f>IFERROR((R223*0.7+S223*0.3)*2,S223*2)</f>
        <v>198.28609776491223</v>
      </c>
      <c r="U223" s="295" t="str">
        <f>IF(T223&lt;170,"ГЗ по услуге (работе) НЕ выполнено","")&amp;IF(AND(T223&gt;=170,T223&lt;=200),"ГЗ по услуге (работе) выполнено","")&amp;IF(T223&gt;200,"ГЗ по услуге (работе) ПЕРЕвыполнено","")</f>
        <v>ГЗ по услуге (работе) выполнено</v>
      </c>
      <c r="V223" s="300"/>
      <c r="W223" s="308"/>
      <c r="X223" s="304"/>
    </row>
    <row r="224" spans="1:24" s="4" customFormat="1" ht="33" customHeight="1" thickBot="1" x14ac:dyDescent="0.3">
      <c r="A224" s="323"/>
      <c r="B224" s="44" t="str">
        <f t="shared" si="141"/>
        <v>ГБУЗ АО Наримановская РБ</v>
      </c>
      <c r="C224" s="296"/>
      <c r="D224" s="19" t="str">
        <f t="shared" si="106"/>
        <v>ПМСП, не включенная в базовую программу ОМС</v>
      </c>
      <c r="E224" s="300"/>
      <c r="F224" s="44" t="str">
        <f t="shared" si="119"/>
        <v>амбулаторно</v>
      </c>
      <c r="G224" s="295"/>
      <c r="H224" s="44" t="str">
        <f t="shared" si="12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24" s="300"/>
      <c r="J224" s="44" t="str">
        <f t="shared" si="148"/>
        <v>по профилю Фтизиатрия</v>
      </c>
      <c r="K224" s="69" t="s">
        <v>40</v>
      </c>
      <c r="L224" s="65" t="s">
        <v>118</v>
      </c>
      <c r="M224" s="66" t="s">
        <v>42</v>
      </c>
      <c r="N224" s="96">
        <v>2743</v>
      </c>
      <c r="O224" s="101">
        <v>2010</v>
      </c>
      <c r="P224" s="53"/>
      <c r="Q224" s="52">
        <f t="shared" ref="Q224:Q235" si="165">IF(AND(N224&lt;&gt;0,M224="объем"),(O224/N224*100)/$Y$2*12,"")</f>
        <v>97.703244622675911</v>
      </c>
      <c r="R224" s="283"/>
      <c r="S224" s="282"/>
      <c r="T224" s="279"/>
      <c r="U224" s="295"/>
      <c r="V224" s="300"/>
      <c r="W224" s="308"/>
      <c r="X224" s="304"/>
    </row>
    <row r="225" spans="1:24" s="4" customFormat="1" ht="33.75" customHeight="1" thickBot="1" x14ac:dyDescent="0.3">
      <c r="A225" s="323"/>
      <c r="B225" s="44" t="str">
        <f t="shared" si="141"/>
        <v>ГБУЗ АО Наримановская РБ</v>
      </c>
      <c r="C225" s="296"/>
      <c r="D225" s="19" t="str">
        <f t="shared" si="106"/>
        <v>ПМСП, не включенная в базовую программу ОМС</v>
      </c>
      <c r="E225" s="300"/>
      <c r="F225" s="44" t="str">
        <f t="shared" si="119"/>
        <v>амбулаторно</v>
      </c>
      <c r="G225" s="295"/>
      <c r="H225" s="44" t="str">
        <f t="shared" si="12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25" s="300"/>
      <c r="J225" s="44" t="str">
        <f t="shared" si="148"/>
        <v>по профилю Фтизиатрия</v>
      </c>
      <c r="K225" s="69" t="s">
        <v>133</v>
      </c>
      <c r="L225" s="65" t="s">
        <v>118</v>
      </c>
      <c r="M225" s="66" t="s">
        <v>42</v>
      </c>
      <c r="N225" s="96">
        <v>2010</v>
      </c>
      <c r="O225" s="101">
        <v>1456</v>
      </c>
      <c r="P225" s="53"/>
      <c r="Q225" s="52">
        <f t="shared" si="165"/>
        <v>96.583747927031496</v>
      </c>
      <c r="R225" s="283"/>
      <c r="S225" s="282"/>
      <c r="T225" s="279"/>
      <c r="U225" s="295"/>
      <c r="V225" s="300"/>
      <c r="W225" s="308"/>
      <c r="X225" s="304"/>
    </row>
    <row r="226" spans="1:24" s="4" customFormat="1" ht="33" customHeight="1" thickBot="1" x14ac:dyDescent="0.3">
      <c r="A226" s="323"/>
      <c r="B226" s="44" t="str">
        <f t="shared" si="141"/>
        <v>ГБУЗ АО Наримановская РБ</v>
      </c>
      <c r="C226" s="296"/>
      <c r="D226" s="19" t="str">
        <f t="shared" si="106"/>
        <v>ПМСП, не включенная в базовую программу ОМС</v>
      </c>
      <c r="E226" s="300" t="s">
        <v>137</v>
      </c>
      <c r="F226" s="44" t="str">
        <f t="shared" si="119"/>
        <v>амбулаторно</v>
      </c>
      <c r="G226" s="295" t="s">
        <v>161</v>
      </c>
      <c r="H226" s="44" t="str">
        <f t="shared" si="12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26" s="300" t="s">
        <v>265</v>
      </c>
      <c r="J226" s="44" t="str">
        <f t="shared" si="148"/>
        <v>по профилю психиатрия-наркология</v>
      </c>
      <c r="K226" s="68" t="s">
        <v>128</v>
      </c>
      <c r="L226" s="67" t="s">
        <v>3</v>
      </c>
      <c r="M226" s="67" t="s">
        <v>5</v>
      </c>
      <c r="N226" s="98">
        <v>99</v>
      </c>
      <c r="O226" s="98">
        <v>99</v>
      </c>
      <c r="P226" s="51">
        <f t="shared" ref="P226" si="166">IF(AND(N226&lt;&gt;0,M226="Кач."),O226/N226*100,"")</f>
        <v>100</v>
      </c>
      <c r="Q226" s="51" t="str">
        <f t="shared" si="165"/>
        <v/>
      </c>
      <c r="R226" s="283">
        <f>IFERROR(AVERAGE(P226:P228),"")</f>
        <v>100</v>
      </c>
      <c r="S226" s="282">
        <f>AVERAGE(Q226:Q228)</f>
        <v>95.900109909771743</v>
      </c>
      <c r="T226" s="279">
        <f>IFERROR((R226*0.7+S226*0.3)*2,S226*2)</f>
        <v>197.54006594586303</v>
      </c>
      <c r="U226" s="295" t="str">
        <f>IF(T226&lt;170,"ГЗ по услуге (работе) НЕ выполнено","")&amp;IF(AND(T226&gt;=170,T226&lt;=200),"ГЗ по услуге (работе) выполнено","")&amp;IF(T226&gt;200,"ГЗ по услуге (работе) ПЕРЕвыполнено","")</f>
        <v>ГЗ по услуге (работе) выполнено</v>
      </c>
      <c r="V226" s="300"/>
      <c r="W226" s="308"/>
      <c r="X226" s="304"/>
    </row>
    <row r="227" spans="1:24" s="4" customFormat="1" ht="31.5" customHeight="1" thickBot="1" x14ac:dyDescent="0.3">
      <c r="A227" s="323"/>
      <c r="B227" s="44" t="str">
        <f t="shared" si="141"/>
        <v>ГБУЗ АО Наримановская РБ</v>
      </c>
      <c r="C227" s="296"/>
      <c r="D227" s="19" t="str">
        <f t="shared" si="106"/>
        <v>ПМСП, не включенная в базовую программу ОМС</v>
      </c>
      <c r="E227" s="300"/>
      <c r="F227" s="44" t="str">
        <f t="shared" si="119"/>
        <v>амбулаторно</v>
      </c>
      <c r="G227" s="295"/>
      <c r="H227" s="44" t="str">
        <f t="shared" si="12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27" s="300"/>
      <c r="J227" s="44" t="str">
        <f t="shared" si="148"/>
        <v>по профилю психиатрия-наркология</v>
      </c>
      <c r="K227" s="69" t="s">
        <v>40</v>
      </c>
      <c r="L227" s="65" t="s">
        <v>118</v>
      </c>
      <c r="M227" s="66" t="s">
        <v>42</v>
      </c>
      <c r="N227" s="162">
        <v>1134</v>
      </c>
      <c r="O227" s="101">
        <v>815</v>
      </c>
      <c r="P227" s="53"/>
      <c r="Q227" s="52">
        <f t="shared" si="165"/>
        <v>95.825984714873599</v>
      </c>
      <c r="R227" s="283"/>
      <c r="S227" s="282"/>
      <c r="T227" s="279"/>
      <c r="U227" s="295"/>
      <c r="V227" s="300"/>
      <c r="W227" s="308"/>
      <c r="X227" s="304"/>
    </row>
    <row r="228" spans="1:24" s="4" customFormat="1" ht="34.5" customHeight="1" thickBot="1" x14ac:dyDescent="0.3">
      <c r="A228" s="323"/>
      <c r="B228" s="44" t="str">
        <f t="shared" si="141"/>
        <v>ГБУЗ АО Наримановская РБ</v>
      </c>
      <c r="C228" s="296"/>
      <c r="D228" s="19" t="str">
        <f t="shared" si="106"/>
        <v>ПМСП, не включенная в базовую программу ОМС</v>
      </c>
      <c r="E228" s="300"/>
      <c r="F228" s="44" t="str">
        <f t="shared" si="119"/>
        <v>амбулаторно</v>
      </c>
      <c r="G228" s="295"/>
      <c r="H228" s="44" t="str">
        <f t="shared" si="12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28" s="300"/>
      <c r="J228" s="44" t="str">
        <f t="shared" si="148"/>
        <v>по профилю психиатрия-наркология</v>
      </c>
      <c r="K228" s="69" t="s">
        <v>133</v>
      </c>
      <c r="L228" s="65" t="s">
        <v>118</v>
      </c>
      <c r="M228" s="66" t="s">
        <v>42</v>
      </c>
      <c r="N228" s="96">
        <v>207</v>
      </c>
      <c r="O228" s="101">
        <v>149</v>
      </c>
      <c r="P228" s="53"/>
      <c r="Q228" s="52">
        <f t="shared" si="165"/>
        <v>95.974235104669887</v>
      </c>
      <c r="R228" s="283"/>
      <c r="S228" s="282"/>
      <c r="T228" s="279"/>
      <c r="U228" s="295"/>
      <c r="V228" s="300"/>
      <c r="W228" s="308"/>
      <c r="X228" s="304"/>
    </row>
    <row r="229" spans="1:24" s="4" customFormat="1" ht="33.75" customHeight="1" thickBot="1" x14ac:dyDescent="0.3">
      <c r="A229" s="323"/>
      <c r="B229" s="44" t="str">
        <f t="shared" si="141"/>
        <v>ГБУЗ АО Наримановская РБ</v>
      </c>
      <c r="C229" s="296"/>
      <c r="D229" s="19" t="str">
        <f t="shared" si="106"/>
        <v>ПМСП, не включенная в базовую программу ОМС</v>
      </c>
      <c r="E229" s="287" t="s">
        <v>137</v>
      </c>
      <c r="F229" s="44" t="str">
        <f t="shared" si="119"/>
        <v>амбулаторно</v>
      </c>
      <c r="G229" s="284" t="s">
        <v>39</v>
      </c>
      <c r="H229" s="44" t="str">
        <f t="shared" si="120"/>
        <v>Первичная медико-санитарная помощь, в части диагностики и лечения</v>
      </c>
      <c r="I229" s="287" t="s">
        <v>240</v>
      </c>
      <c r="J229" s="44" t="str">
        <f t="shared" si="148"/>
        <v>Вакцинация</v>
      </c>
      <c r="K229" s="68" t="s">
        <v>128</v>
      </c>
      <c r="L229" s="67" t="s">
        <v>3</v>
      </c>
      <c r="M229" s="67" t="s">
        <v>5</v>
      </c>
      <c r="N229" s="98">
        <v>99</v>
      </c>
      <c r="O229" s="98">
        <v>99</v>
      </c>
      <c r="P229" s="116">
        <f t="shared" ref="P229" si="167">IF(AND(N229&lt;&gt;0,M229="Кач."),O229/N229*100,"")</f>
        <v>100</v>
      </c>
      <c r="Q229" s="116" t="str">
        <f t="shared" si="165"/>
        <v/>
      </c>
      <c r="R229" s="283">
        <f>IFERROR(AVERAGE(P229:P230),"")</f>
        <v>100</v>
      </c>
      <c r="S229" s="282">
        <f>AVERAGE(Q229:Q230)</f>
        <v>100</v>
      </c>
      <c r="T229" s="279">
        <f>IFERROR((R229*0.7+S229*0.3)*2,S229*2)</f>
        <v>200</v>
      </c>
      <c r="U229" s="295" t="str">
        <f t="shared" ref="U229" si="168">IF(T229&lt;170,"ГЗ по услуге (работе) НЕ выполнено","")&amp;IF(AND(T229&gt;=170,T229&lt;=200),"ГЗ по услуге (работе) выполнено","")&amp;IF(T229&gt;200,"ГЗ по услуге (работе) ПЕРЕвыполнено","")</f>
        <v>ГЗ по услуге (работе) выполнено</v>
      </c>
      <c r="V229" s="300"/>
      <c r="W229" s="308"/>
      <c r="X229" s="304"/>
    </row>
    <row r="230" spans="1:24" s="4" customFormat="1" ht="28.5" customHeight="1" thickBot="1" x14ac:dyDescent="0.3">
      <c r="A230" s="323"/>
      <c r="B230" s="44" t="str">
        <f t="shared" ref="B230:B297" si="169">IF(A230="",B229,A230)</f>
        <v>ГБУЗ АО Наримановская РБ</v>
      </c>
      <c r="C230" s="296"/>
      <c r="D230" s="19" t="str">
        <f t="shared" ref="D230:D295" si="170">IF(C230="",D229,C230)</f>
        <v>ПМСП, не включенная в базовую программу ОМС</v>
      </c>
      <c r="E230" s="289"/>
      <c r="F230" s="44" t="str">
        <f t="shared" si="119"/>
        <v>амбулаторно</v>
      </c>
      <c r="G230" s="286"/>
      <c r="H230" s="44" t="str">
        <f t="shared" si="120"/>
        <v>Первичная медико-санитарная помощь, в части диагностики и лечения</v>
      </c>
      <c r="I230" s="289"/>
      <c r="J230" s="44" t="str">
        <f t="shared" si="148"/>
        <v>Вакцинация</v>
      </c>
      <c r="K230" s="69" t="s">
        <v>40</v>
      </c>
      <c r="L230" s="65" t="s">
        <v>118</v>
      </c>
      <c r="M230" s="66" t="s">
        <v>42</v>
      </c>
      <c r="N230" s="96">
        <v>40</v>
      </c>
      <c r="O230" s="101">
        <v>30</v>
      </c>
      <c r="P230" s="53"/>
      <c r="Q230" s="115">
        <f t="shared" ref="Q230:Q231" si="171">IF(AND(N230&lt;&gt;0,M230="объем"),(O230/N230*100)/$Y$2*12,"")</f>
        <v>100</v>
      </c>
      <c r="R230" s="283"/>
      <c r="S230" s="282"/>
      <c r="T230" s="279"/>
      <c r="U230" s="295"/>
      <c r="V230" s="300"/>
      <c r="W230" s="308"/>
      <c r="X230" s="304"/>
    </row>
    <row r="231" spans="1:24" s="4" customFormat="1" ht="28.5" customHeight="1" thickBot="1" x14ac:dyDescent="0.3">
      <c r="A231" s="323"/>
      <c r="B231" s="44" t="str">
        <f t="shared" si="169"/>
        <v>ГБУЗ АО Наримановская РБ</v>
      </c>
      <c r="C231" s="296"/>
      <c r="D231" s="19" t="str">
        <f t="shared" si="170"/>
        <v>ПМСП, не включенная в базовую программу ОМС</v>
      </c>
      <c r="E231" s="295" t="s">
        <v>142</v>
      </c>
      <c r="F231" s="44" t="str">
        <f t="shared" si="119"/>
        <v>Дневной стационар</v>
      </c>
      <c r="G231" s="300" t="s">
        <v>141</v>
      </c>
      <c r="H231" s="44" t="str">
        <f t="shared" si="12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31" s="295" t="s">
        <v>265</v>
      </c>
      <c r="J231" s="44" t="str">
        <f t="shared" si="148"/>
        <v>по профилю психиатрия-наркология</v>
      </c>
      <c r="K231" s="67" t="s">
        <v>128</v>
      </c>
      <c r="L231" s="67" t="s">
        <v>3</v>
      </c>
      <c r="M231" s="67" t="s">
        <v>5</v>
      </c>
      <c r="N231" s="98">
        <v>99</v>
      </c>
      <c r="O231" s="98">
        <v>99</v>
      </c>
      <c r="P231" s="51">
        <f t="shared" ref="P231" si="172">IF(AND(N231&lt;&gt;0,M231="Кач."),O231/N231*100,"")</f>
        <v>100</v>
      </c>
      <c r="Q231" s="51" t="str">
        <f t="shared" si="171"/>
        <v/>
      </c>
      <c r="R231" s="283">
        <f>IFERROR(AVERAGE(P231:P232),"")</f>
        <v>100</v>
      </c>
      <c r="S231" s="282">
        <f>AVERAGE(Q231:Q232)</f>
        <v>100</v>
      </c>
      <c r="T231" s="279">
        <f>IFERROR((R231*0.7+S231*0.3)*2,S231*2)</f>
        <v>200</v>
      </c>
      <c r="U231" s="295" t="str">
        <f t="shared" ref="U231" si="173">IF(T231&lt;170,"ГЗ по услуге (работе) НЕ выполнено","")&amp;IF(AND(T231&gt;=170,T231&lt;=200),"ГЗ по услуге (работе) выполнено","")&amp;IF(T231&gt;200,"ГЗ по услуге (работе) ПЕРЕвыполнено","")</f>
        <v>ГЗ по услуге (работе) выполнено</v>
      </c>
      <c r="V231" s="300"/>
      <c r="W231" s="308"/>
      <c r="X231" s="304"/>
    </row>
    <row r="232" spans="1:24" s="4" customFormat="1" ht="30.75" customHeight="1" thickBot="1" x14ac:dyDescent="0.3">
      <c r="A232" s="323"/>
      <c r="B232" s="44" t="str">
        <f t="shared" si="169"/>
        <v>ГБУЗ АО Наримановская РБ</v>
      </c>
      <c r="C232" s="296"/>
      <c r="D232" s="19" t="str">
        <f t="shared" si="170"/>
        <v>ПМСП, не включенная в базовую программу ОМС</v>
      </c>
      <c r="E232" s="295"/>
      <c r="F232" s="44" t="str">
        <f t="shared" si="119"/>
        <v>Дневной стационар</v>
      </c>
      <c r="G232" s="300"/>
      <c r="H232" s="44" t="str">
        <f t="shared" si="12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32" s="295"/>
      <c r="J232" s="44" t="str">
        <f t="shared" si="148"/>
        <v>по профилю психиатрия-наркология</v>
      </c>
      <c r="K232" s="69" t="s">
        <v>144</v>
      </c>
      <c r="L232" s="70" t="s">
        <v>145</v>
      </c>
      <c r="M232" s="66" t="s">
        <v>42</v>
      </c>
      <c r="N232" s="96">
        <v>24</v>
      </c>
      <c r="O232" s="101">
        <v>18</v>
      </c>
      <c r="P232" s="53"/>
      <c r="Q232" s="52">
        <f t="shared" si="165"/>
        <v>100</v>
      </c>
      <c r="R232" s="283"/>
      <c r="S232" s="282"/>
      <c r="T232" s="279"/>
      <c r="U232" s="295"/>
      <c r="V232" s="300"/>
      <c r="W232" s="308"/>
      <c r="X232" s="304"/>
    </row>
    <row r="233" spans="1:24" s="4" customFormat="1" ht="36" customHeight="1" thickBot="1" x14ac:dyDescent="0.3">
      <c r="A233" s="323"/>
      <c r="B233" s="44" t="str">
        <f t="shared" si="169"/>
        <v>ГБУЗ АО Наримановская РБ</v>
      </c>
      <c r="C233" s="382" t="s">
        <v>136</v>
      </c>
      <c r="D233" s="19" t="str">
        <f t="shared" si="170"/>
        <v>Медицинская помощь в экстренной форме незастрахованным гражданам в системе обязательного медицинского страхования</v>
      </c>
      <c r="E233" s="295" t="s">
        <v>50</v>
      </c>
      <c r="F233" s="44" t="str">
        <f t="shared" si="119"/>
        <v>Вне медицинской организации</v>
      </c>
      <c r="G233" s="295" t="s">
        <v>136</v>
      </c>
      <c r="H233" s="44" t="str">
        <f t="shared" si="120"/>
        <v>Медицинская помощь в экстренной форме незастрахованным гражданам в системе обязательного медицинского страхования</v>
      </c>
      <c r="I233" s="295" t="s">
        <v>143</v>
      </c>
      <c r="J233" s="44" t="str">
        <f t="shared" si="148"/>
        <v xml:space="preserve">Не применяется </v>
      </c>
      <c r="K233" s="67" t="s">
        <v>128</v>
      </c>
      <c r="L233" s="67" t="s">
        <v>3</v>
      </c>
      <c r="M233" s="67" t="s">
        <v>5</v>
      </c>
      <c r="N233" s="98">
        <v>99</v>
      </c>
      <c r="O233" s="98">
        <v>99</v>
      </c>
      <c r="P233" s="51">
        <f t="shared" ref="P233:P236" si="174">IF(AND(N233&lt;&gt;0,M233="Кач."),O233/N233*100,"")</f>
        <v>100</v>
      </c>
      <c r="Q233" s="51" t="str">
        <f t="shared" si="165"/>
        <v/>
      </c>
      <c r="R233" s="283">
        <f>IFERROR(AVERAGE(P233:P235),"")</f>
        <v>100</v>
      </c>
      <c r="S233" s="282">
        <f>AVERAGE(Q233:Q235)</f>
        <v>97.66884531590415</v>
      </c>
      <c r="T233" s="279">
        <f>IFERROR((R233*0.7+S233*0.3)*2,S233*2)</f>
        <v>198.6013071895425</v>
      </c>
      <c r="U233" s="295" t="str">
        <f t="shared" ref="U233:U236" si="175">IF(T233&lt;170,"ГЗ по услуге (работе) НЕ выполнено","")&amp;IF(AND(T233&gt;=170,T233&lt;=200),"ГЗ по услуге (работе) выполнено","")&amp;IF(T233&gt;200,"ГЗ по услуге (работе) ПЕРЕвыполнено","")</f>
        <v>ГЗ по услуге (работе) выполнено</v>
      </c>
      <c r="V233" s="300"/>
      <c r="W233" s="308"/>
      <c r="X233" s="304"/>
    </row>
    <row r="234" spans="1:24" s="4" customFormat="1" ht="35.25" customHeight="1" thickBot="1" x14ac:dyDescent="0.3">
      <c r="A234" s="323"/>
      <c r="B234" s="44" t="str">
        <f t="shared" si="169"/>
        <v>ГБУЗ АО Наримановская РБ</v>
      </c>
      <c r="C234" s="382"/>
      <c r="D234" s="19" t="str">
        <f t="shared" si="170"/>
        <v>Медицинская помощь в экстренной форме незастрахованным гражданам в системе обязательного медицинского страхования</v>
      </c>
      <c r="E234" s="295"/>
      <c r="F234" s="44" t="str">
        <f t="shared" si="119"/>
        <v>Вне медицинской организации</v>
      </c>
      <c r="G234" s="295"/>
      <c r="H234" s="44" t="str">
        <f t="shared" si="120"/>
        <v>Медицинская помощь в экстренной форме незастрахованным гражданам в системе обязательного медицинского страхования</v>
      </c>
      <c r="I234" s="295"/>
      <c r="J234" s="44" t="str">
        <f t="shared" si="148"/>
        <v xml:space="preserve">Не применяется </v>
      </c>
      <c r="K234" s="69" t="s">
        <v>40</v>
      </c>
      <c r="L234" s="65" t="s">
        <v>118</v>
      </c>
      <c r="M234" s="66" t="s">
        <v>42</v>
      </c>
      <c r="N234" s="96">
        <v>1800</v>
      </c>
      <c r="O234" s="96">
        <v>1310</v>
      </c>
      <c r="P234" s="53"/>
      <c r="Q234" s="115">
        <f t="shared" si="165"/>
        <v>97.037037037037038</v>
      </c>
      <c r="R234" s="283"/>
      <c r="S234" s="282"/>
      <c r="T234" s="279"/>
      <c r="U234" s="295"/>
      <c r="V234" s="300"/>
      <c r="W234" s="308"/>
      <c r="X234" s="304"/>
    </row>
    <row r="235" spans="1:24" s="4" customFormat="1" ht="33" customHeight="1" thickBot="1" x14ac:dyDescent="0.3">
      <c r="A235" s="323"/>
      <c r="B235" s="44" t="str">
        <f t="shared" si="169"/>
        <v>ГБУЗ АО Наримановская РБ</v>
      </c>
      <c r="C235" s="382"/>
      <c r="D235" s="19" t="str">
        <f t="shared" si="170"/>
        <v>Медицинская помощь в экстренной форме незастрахованным гражданам в системе обязательного медицинского страхования</v>
      </c>
      <c r="E235" s="295"/>
      <c r="F235" s="44" t="str">
        <f t="shared" si="119"/>
        <v>Вне медицинской организации</v>
      </c>
      <c r="G235" s="295"/>
      <c r="H235" s="44" t="str">
        <f t="shared" si="120"/>
        <v>Медицинская помощь в экстренной форме незастрахованным гражданам в системе обязательного медицинского страхования</v>
      </c>
      <c r="I235" s="295"/>
      <c r="J235" s="44" t="str">
        <f t="shared" si="148"/>
        <v xml:space="preserve">Не применяется </v>
      </c>
      <c r="K235" s="69" t="s">
        <v>146</v>
      </c>
      <c r="L235" s="70" t="s">
        <v>41</v>
      </c>
      <c r="M235" s="66" t="s">
        <v>42</v>
      </c>
      <c r="N235" s="94">
        <v>510</v>
      </c>
      <c r="O235" s="94">
        <v>376</v>
      </c>
      <c r="P235" s="53"/>
      <c r="Q235" s="52">
        <f t="shared" si="165"/>
        <v>98.300653594771262</v>
      </c>
      <c r="R235" s="283"/>
      <c r="S235" s="282"/>
      <c r="T235" s="279"/>
      <c r="U235" s="295"/>
      <c r="V235" s="300"/>
      <c r="W235" s="308"/>
      <c r="X235" s="304"/>
    </row>
    <row r="236" spans="1:24" s="4" customFormat="1" ht="32.25" customHeight="1" thickBot="1" x14ac:dyDescent="0.3">
      <c r="A236" s="323"/>
      <c r="B236" s="44" t="str">
        <f t="shared" si="169"/>
        <v>ГБУЗ АО Наримановская РБ</v>
      </c>
      <c r="C236" s="296" t="s">
        <v>188</v>
      </c>
      <c r="D236" s="19" t="str">
        <f t="shared" si="170"/>
        <v>Медицинское освидетельствование на состояние опьянения (алкогольного, наркотического или иного токсического)</v>
      </c>
      <c r="E236" s="300" t="s">
        <v>47</v>
      </c>
      <c r="F236" s="44" t="str">
        <f t="shared" si="119"/>
        <v>Не предусмотрено</v>
      </c>
      <c r="G236" s="300" t="s">
        <v>47</v>
      </c>
      <c r="H236" s="44" t="str">
        <f t="shared" si="120"/>
        <v>Не предусмотрено</v>
      </c>
      <c r="I236" s="300" t="s">
        <v>47</v>
      </c>
      <c r="J236" s="44" t="str">
        <f t="shared" si="148"/>
        <v>Не предусмотрено</v>
      </c>
      <c r="K236" s="68" t="s">
        <v>57</v>
      </c>
      <c r="L236" s="67" t="s">
        <v>57</v>
      </c>
      <c r="M236" s="68"/>
      <c r="N236" s="98"/>
      <c r="O236" s="98"/>
      <c r="P236" s="51" t="str">
        <f t="shared" si="174"/>
        <v/>
      </c>
      <c r="Q236" s="51"/>
      <c r="R236" s="283" t="str">
        <f>IFERROR(AVERAGE(P236:P237),"")</f>
        <v/>
      </c>
      <c r="S236" s="282">
        <f>AVERAGE(Q236:Q237)</f>
        <v>105.3763440860215</v>
      </c>
      <c r="T236" s="279">
        <f>IFERROR((R236*0.7+S236*0.3)*2,S236*2)</f>
        <v>210.75268817204301</v>
      </c>
      <c r="U236" s="295" t="str">
        <f t="shared" si="175"/>
        <v>ГЗ по услуге (работе) ПЕРЕвыполнено</v>
      </c>
      <c r="V236" s="372"/>
      <c r="W236" s="308"/>
      <c r="X236" s="304"/>
    </row>
    <row r="237" spans="1:24" s="4" customFormat="1" ht="33.75" customHeight="1" thickBot="1" x14ac:dyDescent="0.3">
      <c r="A237" s="323"/>
      <c r="B237" s="44" t="str">
        <f t="shared" si="169"/>
        <v>ГБУЗ АО Наримановская РБ</v>
      </c>
      <c r="C237" s="296"/>
      <c r="D237" s="19" t="str">
        <f t="shared" si="170"/>
        <v>Медицинское освидетельствование на состояние опьянения (алкогольного, наркотического или иного токсического)</v>
      </c>
      <c r="E237" s="300"/>
      <c r="F237" s="44" t="str">
        <f t="shared" si="119"/>
        <v>Не предусмотрено</v>
      </c>
      <c r="G237" s="300"/>
      <c r="H237" s="44" t="str">
        <f t="shared" si="120"/>
        <v>Не предусмотрено</v>
      </c>
      <c r="I237" s="300"/>
      <c r="J237" s="44" t="str">
        <f t="shared" si="148"/>
        <v>Не предусмотрено</v>
      </c>
      <c r="K237" s="69" t="s">
        <v>189</v>
      </c>
      <c r="L237" s="70" t="s">
        <v>58</v>
      </c>
      <c r="M237" s="66" t="s">
        <v>42</v>
      </c>
      <c r="N237" s="96">
        <v>186</v>
      </c>
      <c r="O237" s="96">
        <v>147</v>
      </c>
      <c r="P237" s="53"/>
      <c r="Q237" s="52">
        <f t="shared" ref="Q237" si="176">IF(AND(N237&lt;&gt;0,M237="объем"),(O237/N237*100)/$Y$2*12,"")</f>
        <v>105.3763440860215</v>
      </c>
      <c r="R237" s="283"/>
      <c r="S237" s="282"/>
      <c r="T237" s="279"/>
      <c r="U237" s="295"/>
      <c r="V237" s="372"/>
      <c r="W237" s="308"/>
      <c r="X237" s="304"/>
    </row>
    <row r="238" spans="1:24" s="4" customFormat="1" ht="33.75" customHeight="1" thickBot="1" x14ac:dyDescent="0.3">
      <c r="A238" s="323"/>
      <c r="B238" s="44" t="str">
        <f t="shared" si="169"/>
        <v>ГБУЗ АО Наримановская РБ</v>
      </c>
      <c r="C238" s="318" t="s">
        <v>71</v>
      </c>
      <c r="D238" s="19" t="str">
        <f t="shared" si="170"/>
        <v>Паллиативная медицинская помощь</v>
      </c>
      <c r="E238" s="295" t="s">
        <v>243</v>
      </c>
      <c r="F238" s="44" t="str">
        <f t="shared" si="119"/>
        <v>амбулаторно на дому</v>
      </c>
      <c r="G238" s="295" t="s">
        <v>43</v>
      </c>
      <c r="H238" s="44" t="str">
        <f t="shared" si="120"/>
        <v>паллиативная медицинская помощь</v>
      </c>
      <c r="I238" s="295" t="s">
        <v>143</v>
      </c>
      <c r="J238" s="44" t="str">
        <f t="shared" si="148"/>
        <v xml:space="preserve">Не применяется </v>
      </c>
      <c r="K238" s="68" t="s">
        <v>128</v>
      </c>
      <c r="L238" s="67" t="s">
        <v>3</v>
      </c>
      <c r="M238" s="67" t="s">
        <v>5</v>
      </c>
      <c r="N238" s="98">
        <v>99</v>
      </c>
      <c r="O238" s="98">
        <v>99</v>
      </c>
      <c r="P238" s="51">
        <f t="shared" ref="P238:P244" si="177">IF(AND(N238&lt;&gt;0,M238="Кач."),O238/N238*100,"")</f>
        <v>100</v>
      </c>
      <c r="Q238" s="51"/>
      <c r="R238" s="283">
        <f>IFERROR(AVERAGE(P238:P239),"")</f>
        <v>100</v>
      </c>
      <c r="S238" s="282">
        <f>AVERAGE(Q238:Q239)</f>
        <v>98.181818181818159</v>
      </c>
      <c r="T238" s="279">
        <f>IFERROR((R238*0.7+S238*0.3)*2,S238*2)</f>
        <v>198.90909090909088</v>
      </c>
      <c r="U238" s="295" t="str">
        <f>IF(T238&lt;170,"ГЗ по услуге (работе) НЕ выполнено","")&amp;IF(AND(T238&gt;=170,T238&lt;=200),"ГЗ по услуге (работе) выполнено","")&amp;IF(T238&gt;200,"ГЗ по услуге (работе) ПЕРЕвыполнено","")</f>
        <v>ГЗ по услуге (работе) выполнено</v>
      </c>
      <c r="V238" s="300"/>
      <c r="W238" s="308"/>
      <c r="X238" s="304"/>
    </row>
    <row r="239" spans="1:24" s="4" customFormat="1" ht="33" customHeight="1" thickBot="1" x14ac:dyDescent="0.3">
      <c r="A239" s="323"/>
      <c r="B239" s="44" t="str">
        <f t="shared" si="169"/>
        <v>ГБУЗ АО Наримановская РБ</v>
      </c>
      <c r="C239" s="327"/>
      <c r="D239" s="19" t="str">
        <f t="shared" si="170"/>
        <v>Паллиативная медицинская помощь</v>
      </c>
      <c r="E239" s="295"/>
      <c r="F239" s="44" t="str">
        <f t="shared" si="119"/>
        <v>амбулаторно на дому</v>
      </c>
      <c r="G239" s="295"/>
      <c r="H239" s="44" t="str">
        <f t="shared" si="120"/>
        <v>паллиативная медицинская помощь</v>
      </c>
      <c r="I239" s="295"/>
      <c r="J239" s="44" t="str">
        <f t="shared" si="148"/>
        <v xml:space="preserve">Не применяется </v>
      </c>
      <c r="K239" s="69" t="s">
        <v>40</v>
      </c>
      <c r="L239" s="65" t="s">
        <v>118</v>
      </c>
      <c r="M239" s="66" t="s">
        <v>42</v>
      </c>
      <c r="N239" s="96">
        <v>660</v>
      </c>
      <c r="O239" s="96">
        <v>486</v>
      </c>
      <c r="P239" s="53"/>
      <c r="Q239" s="52">
        <f t="shared" ref="Q239" si="178">IF(AND(N239&lt;&gt;0,M239="объем"),(O239/N239*100)/$Y$2*12,"")</f>
        <v>98.181818181818159</v>
      </c>
      <c r="R239" s="283"/>
      <c r="S239" s="282"/>
      <c r="T239" s="279"/>
      <c r="U239" s="295"/>
      <c r="V239" s="300"/>
      <c r="W239" s="308"/>
      <c r="X239" s="304"/>
    </row>
    <row r="240" spans="1:24" s="4" customFormat="1" ht="31.5" customHeight="1" thickBot="1" x14ac:dyDescent="0.3">
      <c r="A240" s="323"/>
      <c r="B240" s="44" t="str">
        <f t="shared" si="169"/>
        <v>ГБУЗ АО Наримановская РБ</v>
      </c>
      <c r="C240" s="327"/>
      <c r="D240" s="19" t="str">
        <f t="shared" si="170"/>
        <v>Паллиативная медицинская помощь</v>
      </c>
      <c r="E240" s="295" t="s">
        <v>241</v>
      </c>
      <c r="F240" s="44" t="str">
        <f t="shared" si="119"/>
        <v>амбулаторно на дому выездными патронажными бригадами</v>
      </c>
      <c r="G240" s="295" t="s">
        <v>43</v>
      </c>
      <c r="H240" s="44" t="str">
        <f t="shared" si="120"/>
        <v>паллиативная медицинская помощь</v>
      </c>
      <c r="I240" s="295" t="s">
        <v>143</v>
      </c>
      <c r="J240" s="44" t="str">
        <f t="shared" si="148"/>
        <v xml:space="preserve">Не применяется </v>
      </c>
      <c r="K240" s="68" t="s">
        <v>128</v>
      </c>
      <c r="L240" s="67" t="s">
        <v>3</v>
      </c>
      <c r="M240" s="67" t="s">
        <v>5</v>
      </c>
      <c r="N240" s="98">
        <v>99</v>
      </c>
      <c r="O240" s="98">
        <v>99</v>
      </c>
      <c r="P240" s="116">
        <f t="shared" ref="P240" si="179">IF(AND(N240&lt;&gt;0,M240="Кач."),O240/N240*100,"")</f>
        <v>100</v>
      </c>
      <c r="Q240" s="116"/>
      <c r="R240" s="283">
        <f>IFERROR(AVERAGE(P240:P241),"")</f>
        <v>100</v>
      </c>
      <c r="S240" s="282">
        <f>AVERAGE(Q240:Q241)</f>
        <v>97.802197802197796</v>
      </c>
      <c r="T240" s="279">
        <f>IFERROR((R240*0.7+S240*0.3)*2,S240*2)</f>
        <v>198.68131868131866</v>
      </c>
      <c r="U240" s="295" t="str">
        <f>IF(T240&lt;170,"ГЗ по услуге (работе) НЕ выполнено","")&amp;IF(AND(T240&gt;=170,T240&lt;=200),"ГЗ по услуге (работе) выполнено","")&amp;IF(T240&gt;200,"ГЗ по услуге (работе) ПЕРЕвыполнено","")</f>
        <v>ГЗ по услуге (работе) выполнено</v>
      </c>
      <c r="V240" s="300"/>
      <c r="W240" s="308"/>
      <c r="X240" s="304"/>
    </row>
    <row r="241" spans="1:24" s="4" customFormat="1" ht="32.25" customHeight="1" thickBot="1" x14ac:dyDescent="0.3">
      <c r="A241" s="323"/>
      <c r="B241" s="44" t="str">
        <f t="shared" si="169"/>
        <v>ГБУЗ АО Наримановская РБ</v>
      </c>
      <c r="C241" s="319"/>
      <c r="D241" s="19" t="str">
        <f t="shared" si="170"/>
        <v>Паллиативная медицинская помощь</v>
      </c>
      <c r="E241" s="295"/>
      <c r="F241" s="44" t="str">
        <f t="shared" si="119"/>
        <v>амбулаторно на дому выездными патронажными бригадами</v>
      </c>
      <c r="G241" s="295"/>
      <c r="H241" s="44" t="str">
        <f t="shared" si="120"/>
        <v>паллиативная медицинская помощь</v>
      </c>
      <c r="I241" s="295"/>
      <c r="J241" s="44" t="str">
        <f t="shared" si="148"/>
        <v xml:space="preserve">Не применяется </v>
      </c>
      <c r="K241" s="69" t="s">
        <v>40</v>
      </c>
      <c r="L241" s="65" t="s">
        <v>118</v>
      </c>
      <c r="M241" s="66" t="s">
        <v>42</v>
      </c>
      <c r="N241" s="96">
        <v>728</v>
      </c>
      <c r="O241" s="96">
        <v>534</v>
      </c>
      <c r="P241" s="53"/>
      <c r="Q241" s="115">
        <f t="shared" ref="Q241" si="180">IF(AND(N241&lt;&gt;0,M241="объем"),(O241/N241*100)/$Y$2*12,"")</f>
        <v>97.802197802197796</v>
      </c>
      <c r="R241" s="283"/>
      <c r="S241" s="282"/>
      <c r="T241" s="279"/>
      <c r="U241" s="295"/>
      <c r="V241" s="300"/>
      <c r="W241" s="308"/>
      <c r="X241" s="304"/>
    </row>
    <row r="242" spans="1:24" s="4" customFormat="1" ht="33.75" customHeight="1" thickBot="1" x14ac:dyDescent="0.3">
      <c r="A242" s="323"/>
      <c r="B242" s="44" t="str">
        <f t="shared" si="169"/>
        <v>ГБУЗ АО Наримановская РБ</v>
      </c>
      <c r="C242" s="318" t="s">
        <v>298</v>
      </c>
      <c r="D242" s="19" t="str">
        <f t="shared" si="170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242" s="284" t="s">
        <v>137</v>
      </c>
      <c r="F242" s="44" t="str">
        <f t="shared" si="119"/>
        <v>амбулаторно</v>
      </c>
      <c r="G242" s="287" t="s">
        <v>298</v>
      </c>
      <c r="H242" s="44" t="str">
        <f t="shared" si="120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242" s="284" t="s">
        <v>47</v>
      </c>
      <c r="J242" s="44" t="str">
        <f t="shared" si="148"/>
        <v>Не предусмотрено</v>
      </c>
      <c r="K242" s="82" t="s">
        <v>294</v>
      </c>
      <c r="L242" s="67" t="s">
        <v>3</v>
      </c>
      <c r="M242" s="67" t="s">
        <v>5</v>
      </c>
      <c r="N242" s="98">
        <v>99</v>
      </c>
      <c r="O242" s="98">
        <v>99</v>
      </c>
      <c r="P242" s="186">
        <f t="shared" si="177"/>
        <v>100</v>
      </c>
      <c r="Q242" s="185"/>
      <c r="R242" s="276">
        <f t="shared" ref="R242" si="181">IFERROR(AVERAGE(P242:P243),"")</f>
        <v>100</v>
      </c>
      <c r="S242" s="282">
        <f t="shared" ref="S242" si="182">AVERAGE(Q242:Q243)</f>
        <v>95.913978494623663</v>
      </c>
      <c r="T242" s="279">
        <f t="shared" ref="T242" si="183">IFERROR((R242*0.7+S242*0.3)*2,S242*2)</f>
        <v>197.54838709677421</v>
      </c>
      <c r="U242" s="295" t="str">
        <f t="shared" ref="U242" si="184">IF(T242&lt;170,"ГЗ по услуге (работе) НЕ выполнено","")&amp;IF(AND(T242&gt;=170,T242&lt;=200),"ГЗ по услуге (работе) выполнено","")&amp;IF(T242&gt;200,"ГЗ по услуге (работе) ПЕРЕвыполнено","")</f>
        <v>ГЗ по услуге (работе) выполнено</v>
      </c>
      <c r="V242" s="300"/>
      <c r="W242" s="308"/>
      <c r="X242" s="304"/>
    </row>
    <row r="243" spans="1:24" s="4" customFormat="1" ht="46.5" customHeight="1" thickBot="1" x14ac:dyDescent="0.3">
      <c r="A243" s="323"/>
      <c r="B243" s="44" t="str">
        <f t="shared" si="169"/>
        <v>ГБУЗ АО Наримановская РБ</v>
      </c>
      <c r="C243" s="319"/>
      <c r="D243" s="19" t="str">
        <f t="shared" si="170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243" s="286"/>
      <c r="F243" s="44" t="str">
        <f t="shared" si="119"/>
        <v>амбулаторно</v>
      </c>
      <c r="G243" s="289"/>
      <c r="H243" s="44" t="str">
        <f t="shared" si="120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243" s="286"/>
      <c r="J243" s="44" t="str">
        <f t="shared" si="148"/>
        <v>Не предусмотрено</v>
      </c>
      <c r="K243" s="64" t="s">
        <v>40</v>
      </c>
      <c r="L243" s="184" t="s">
        <v>118</v>
      </c>
      <c r="M243" s="66" t="s">
        <v>42</v>
      </c>
      <c r="N243" s="95">
        <v>1240</v>
      </c>
      <c r="O243" s="95">
        <v>892</v>
      </c>
      <c r="P243" s="186" t="str">
        <f t="shared" si="177"/>
        <v/>
      </c>
      <c r="Q243" s="185">
        <f t="shared" ref="Q243:Q252" si="185">IF(AND(N243&lt;&gt;0,M243="объем"),(O243/N243*100)/$Y$2*12,"")</f>
        <v>95.913978494623663</v>
      </c>
      <c r="R243" s="277"/>
      <c r="S243" s="282"/>
      <c r="T243" s="279"/>
      <c r="U243" s="295"/>
      <c r="V243" s="300"/>
      <c r="W243" s="308"/>
      <c r="X243" s="304"/>
    </row>
    <row r="244" spans="1:24" s="4" customFormat="1" ht="42.75" customHeight="1" thickBot="1" x14ac:dyDescent="0.3">
      <c r="A244" s="323"/>
      <c r="B244" s="44" t="str">
        <f t="shared" si="169"/>
        <v>ГБУЗ АО Наримановская РБ</v>
      </c>
      <c r="C244" s="318" t="s">
        <v>338</v>
      </c>
      <c r="D244" s="19" t="str">
        <f t="shared" si="170"/>
        <v>Содержание (эксплуатация) имущества, находящего в собственности Астраханской области</v>
      </c>
      <c r="E244" s="284" t="s">
        <v>275</v>
      </c>
      <c r="F244" s="44" t="str">
        <f t="shared" si="119"/>
        <v>заключение договоров</v>
      </c>
      <c r="G244" s="284" t="s">
        <v>277</v>
      </c>
      <c r="H244" s="44" t="str">
        <f t="shared" si="12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44" s="284" t="s">
        <v>276</v>
      </c>
      <c r="J244" s="44" t="str">
        <f t="shared" si="148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44" s="71" t="s">
        <v>227</v>
      </c>
      <c r="L244" s="70" t="s">
        <v>3</v>
      </c>
      <c r="M244" s="67" t="s">
        <v>5</v>
      </c>
      <c r="N244" s="98">
        <v>100</v>
      </c>
      <c r="O244" s="98">
        <v>100</v>
      </c>
      <c r="P244" s="186">
        <f t="shared" si="177"/>
        <v>100</v>
      </c>
      <c r="Q244" s="185"/>
      <c r="R244" s="276">
        <f t="shared" ref="R244" si="186">IFERROR(AVERAGE(P244:P245),"")</f>
        <v>100</v>
      </c>
      <c r="S244" s="282">
        <f t="shared" ref="S244" si="187">AVERAGE(Q244:Q245)</f>
        <v>100</v>
      </c>
      <c r="T244" s="279">
        <f t="shared" ref="T244" si="188">IFERROR((R244*0.7+S244*0.3)*2,S244*2)</f>
        <v>200</v>
      </c>
      <c r="U244" s="284" t="str">
        <f t="shared" ref="U244" si="189">IF(T244&lt;170,"ГЗ по услуге (работе) НЕ выполнено","")&amp;IF(AND(T244&gt;=170,T244&lt;=200),"ГЗ по услуге (работе) выполнено","")&amp;IF(T244&gt;200,"ГЗ по услуге (работе) ПЕРЕвыполнено","")</f>
        <v>ГЗ по услуге (работе) выполнено</v>
      </c>
      <c r="V244" s="300"/>
      <c r="W244" s="308"/>
      <c r="X244" s="304"/>
    </row>
    <row r="245" spans="1:24" s="4" customFormat="1" ht="51.75" customHeight="1" thickBot="1" x14ac:dyDescent="0.3">
      <c r="A245" s="324"/>
      <c r="B245" s="44" t="str">
        <f t="shared" si="169"/>
        <v>ГБУЗ АО Наримановская РБ</v>
      </c>
      <c r="C245" s="320"/>
      <c r="D245" s="19" t="str">
        <f t="shared" si="170"/>
        <v>Содержание (эксплуатация) имущества, находящего в собственности Астраханской области</v>
      </c>
      <c r="E245" s="286"/>
      <c r="F245" s="44" t="str">
        <f t="shared" si="119"/>
        <v>заключение договоров</v>
      </c>
      <c r="G245" s="286"/>
      <c r="H245" s="44" t="str">
        <f t="shared" si="12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45" s="286"/>
      <c r="J245" s="44" t="str">
        <f t="shared" ref="J245:J265" si="190">IF(I245="",J244,I245)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45" s="79" t="s">
        <v>232</v>
      </c>
      <c r="L245" s="70" t="s">
        <v>228</v>
      </c>
      <c r="M245" s="66" t="s">
        <v>42</v>
      </c>
      <c r="N245" s="247">
        <v>84.94</v>
      </c>
      <c r="O245" s="247">
        <v>84.94</v>
      </c>
      <c r="P245" s="53"/>
      <c r="Q245" s="185">
        <f>IF(AND(N245&lt;&gt;0,M245="объем"),(O245/N245*100),"")</f>
        <v>100</v>
      </c>
      <c r="R245" s="277"/>
      <c r="S245" s="282"/>
      <c r="T245" s="279"/>
      <c r="U245" s="286"/>
      <c r="V245" s="300"/>
      <c r="W245" s="309"/>
      <c r="X245" s="305"/>
    </row>
    <row r="246" spans="1:24" s="4" customFormat="1" ht="29.25" customHeight="1" thickBot="1" x14ac:dyDescent="0.3">
      <c r="A246" s="292" t="s">
        <v>28</v>
      </c>
      <c r="B246" s="44" t="str">
        <f t="shared" si="169"/>
        <v>ГБУЗ АО Приволжская РБ</v>
      </c>
      <c r="C246" s="299" t="s">
        <v>119</v>
      </c>
      <c r="D246" s="19" t="str">
        <f t="shared" si="170"/>
        <v>ПМСП, не включенная в базовую программу ОМС</v>
      </c>
      <c r="E246" s="289" t="s">
        <v>137</v>
      </c>
      <c r="F246" s="44" t="str">
        <f t="shared" ref="F246:F313" si="191">IF(E246="",F245,E246)</f>
        <v>амбулаторно</v>
      </c>
      <c r="G246" s="286" t="s">
        <v>132</v>
      </c>
      <c r="H246" s="44" t="str">
        <f t="shared" ref="H246:H313" si="192">IF(G246="",H245,G246)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46" s="289" t="s">
        <v>162</v>
      </c>
      <c r="J246" s="44" t="str">
        <f t="shared" si="190"/>
        <v>по профилю дерматовенерология (в части венерологии)</v>
      </c>
      <c r="K246" s="75" t="s">
        <v>128</v>
      </c>
      <c r="L246" s="75" t="s">
        <v>3</v>
      </c>
      <c r="M246" s="75" t="s">
        <v>5</v>
      </c>
      <c r="N246" s="100">
        <v>99</v>
      </c>
      <c r="O246" s="100">
        <v>99</v>
      </c>
      <c r="P246" s="56">
        <f t="shared" ref="P246:P247" si="193">IF(AND(N246&lt;&gt;0,M246="Кач."),O246/N246*100,"")</f>
        <v>100</v>
      </c>
      <c r="Q246" s="56"/>
      <c r="R246" s="283">
        <f>IFERROR(AVERAGE(P246:P248),"")</f>
        <v>100</v>
      </c>
      <c r="S246" s="282">
        <f>AVERAGE(Q246:Q248)</f>
        <v>102</v>
      </c>
      <c r="T246" s="279">
        <f>IFERROR((R246*0.7+S246*0.3)*2,S246*2)</f>
        <v>201.2</v>
      </c>
      <c r="U246" s="295" t="str">
        <f>IF(T246&lt;170,"ГЗ по услуге (работе) НЕ выполнено","")&amp;IF(AND(T246&gt;=170,T246&lt;=200),"ГЗ по услуге (работе) выполнено","")&amp;IF(T246&gt;200,"ГЗ по услуге (работе) ПЕРЕвыполнено","")</f>
        <v>ГЗ по услуге (работе) ПЕРЕвыполнено</v>
      </c>
      <c r="V246" s="300"/>
      <c r="W246" s="307">
        <f>AVERAGE(T246:T267)</f>
        <v>198.95927019896897</v>
      </c>
      <c r="X246" s="303" t="str">
        <f>IF(W246&lt;170,"ГЗ по учреждению не выполнено","")&amp;IF(AND(W246&gt;=170,W246&lt;=200),"ГЗ по учреждению выполнено","")&amp;IF(W246&gt;200,"ГЗ по учреждению перевыполнено","")</f>
        <v>ГЗ по учреждению выполнено</v>
      </c>
    </row>
    <row r="247" spans="1:24" s="4" customFormat="1" ht="34.5" customHeight="1" thickBot="1" x14ac:dyDescent="0.3">
      <c r="A247" s="293"/>
      <c r="B247" s="44" t="str">
        <f t="shared" si="169"/>
        <v>ГБУЗ АО Приволжская РБ</v>
      </c>
      <c r="C247" s="296"/>
      <c r="D247" s="19" t="str">
        <f t="shared" si="170"/>
        <v>ПМСП, не включенная в базовую программу ОМС</v>
      </c>
      <c r="E247" s="300"/>
      <c r="F247" s="44" t="str">
        <f t="shared" si="191"/>
        <v>амбулаторно</v>
      </c>
      <c r="G247" s="295"/>
      <c r="H247" s="44" t="str">
        <f t="shared" si="19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47" s="300"/>
      <c r="J247" s="44" t="str">
        <f t="shared" si="190"/>
        <v>по профилю дерматовенерология (в части венерологии)</v>
      </c>
      <c r="K247" s="64" t="s">
        <v>40</v>
      </c>
      <c r="L247" s="65" t="s">
        <v>118</v>
      </c>
      <c r="M247" s="66" t="s">
        <v>42</v>
      </c>
      <c r="N247" s="101">
        <v>300</v>
      </c>
      <c r="O247" s="101">
        <v>229</v>
      </c>
      <c r="P247" s="53" t="str">
        <f t="shared" si="193"/>
        <v/>
      </c>
      <c r="Q247" s="52">
        <f t="shared" si="185"/>
        <v>101.77777777777777</v>
      </c>
      <c r="R247" s="283"/>
      <c r="S247" s="282"/>
      <c r="T247" s="279"/>
      <c r="U247" s="295"/>
      <c r="V247" s="300"/>
      <c r="W247" s="308"/>
      <c r="X247" s="304"/>
    </row>
    <row r="248" spans="1:24" s="4" customFormat="1" ht="36.75" customHeight="1" thickBot="1" x14ac:dyDescent="0.3">
      <c r="A248" s="293"/>
      <c r="B248" s="44" t="str">
        <f t="shared" si="169"/>
        <v>ГБУЗ АО Приволжская РБ</v>
      </c>
      <c r="C248" s="296"/>
      <c r="D248" s="19" t="str">
        <f t="shared" si="170"/>
        <v>ПМСП, не включенная в базовую программу ОМС</v>
      </c>
      <c r="E248" s="300"/>
      <c r="F248" s="44" t="str">
        <f t="shared" si="191"/>
        <v>амбулаторно</v>
      </c>
      <c r="G248" s="295"/>
      <c r="H248" s="44" t="str">
        <f t="shared" si="19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48" s="300"/>
      <c r="J248" s="44" t="str">
        <f t="shared" si="190"/>
        <v>по профилю дерматовенерология (в части венерологии)</v>
      </c>
      <c r="K248" s="64" t="s">
        <v>133</v>
      </c>
      <c r="L248" s="65" t="s">
        <v>118</v>
      </c>
      <c r="M248" s="66" t="s">
        <v>42</v>
      </c>
      <c r="N248" s="96">
        <v>120</v>
      </c>
      <c r="O248" s="96">
        <v>92</v>
      </c>
      <c r="P248" s="53"/>
      <c r="Q248" s="52">
        <f t="shared" si="185"/>
        <v>102.22222222222223</v>
      </c>
      <c r="R248" s="283"/>
      <c r="S248" s="282"/>
      <c r="T248" s="279"/>
      <c r="U248" s="295"/>
      <c r="V248" s="300"/>
      <c r="W248" s="308"/>
      <c r="X248" s="304"/>
    </row>
    <row r="249" spans="1:24" s="4" customFormat="1" ht="33" customHeight="1" thickBot="1" x14ac:dyDescent="0.3">
      <c r="A249" s="293"/>
      <c r="B249" s="44" t="str">
        <f t="shared" si="169"/>
        <v>ГБУЗ АО Приволжская РБ</v>
      </c>
      <c r="C249" s="296"/>
      <c r="D249" s="19" t="str">
        <f t="shared" si="170"/>
        <v>ПМСП, не включенная в базовую программу ОМС</v>
      </c>
      <c r="E249" s="300" t="s">
        <v>137</v>
      </c>
      <c r="F249" s="44" t="str">
        <f t="shared" si="191"/>
        <v>амбулаторно</v>
      </c>
      <c r="G249" s="295" t="s">
        <v>140</v>
      </c>
      <c r="H249" s="44" t="str">
        <f t="shared" si="19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49" s="300" t="s">
        <v>139</v>
      </c>
      <c r="J249" s="44" t="str">
        <f t="shared" si="190"/>
        <v>по профилю Фтизиатрия</v>
      </c>
      <c r="K249" s="68" t="s">
        <v>128</v>
      </c>
      <c r="L249" s="67" t="s">
        <v>3</v>
      </c>
      <c r="M249" s="67" t="s">
        <v>5</v>
      </c>
      <c r="N249" s="98">
        <v>99</v>
      </c>
      <c r="O249" s="98">
        <v>99</v>
      </c>
      <c r="P249" s="51">
        <f t="shared" ref="P249" si="194">IF(AND(N249&lt;&gt;0,M249="Кач."),O249/N249*100,"")</f>
        <v>100</v>
      </c>
      <c r="Q249" s="51"/>
      <c r="R249" s="283">
        <f>IFERROR(AVERAGE(P249:P251),"")</f>
        <v>100</v>
      </c>
      <c r="S249" s="282">
        <f>AVERAGE(Q249:Q251)</f>
        <v>101.4969696969697</v>
      </c>
      <c r="T249" s="279">
        <f>IFERROR((R249*0.7+S249*0.3)*2,S249*2)</f>
        <v>200.89818181818183</v>
      </c>
      <c r="U249" s="295" t="str">
        <f>IF(T249&lt;170,"ГЗ по услуге (работе) НЕ выполнено","")&amp;IF(AND(T249&gt;=170,T249&lt;=200),"ГЗ по услуге (работе) выполнено","")&amp;IF(T249&gt;200,"ГЗ по услуге (работе) ПЕРЕвыполнено","")</f>
        <v>ГЗ по услуге (работе) ПЕРЕвыполнено</v>
      </c>
      <c r="V249" s="300"/>
      <c r="W249" s="308"/>
      <c r="X249" s="304"/>
    </row>
    <row r="250" spans="1:24" s="14" customFormat="1" ht="30.75" customHeight="1" thickBot="1" x14ac:dyDescent="0.3">
      <c r="A250" s="293"/>
      <c r="B250" s="44" t="str">
        <f t="shared" si="169"/>
        <v>ГБУЗ АО Приволжская РБ</v>
      </c>
      <c r="C250" s="296"/>
      <c r="D250" s="19" t="str">
        <f t="shared" si="170"/>
        <v>ПМСП, не включенная в базовую программу ОМС</v>
      </c>
      <c r="E250" s="300"/>
      <c r="F250" s="44" t="str">
        <f t="shared" si="191"/>
        <v>амбулаторно</v>
      </c>
      <c r="G250" s="295"/>
      <c r="H250" s="44" t="str">
        <f t="shared" si="19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50" s="300"/>
      <c r="J250" s="44" t="str">
        <f t="shared" si="190"/>
        <v>по профилю Фтизиатрия</v>
      </c>
      <c r="K250" s="69" t="s">
        <v>40</v>
      </c>
      <c r="L250" s="65" t="s">
        <v>118</v>
      </c>
      <c r="M250" s="66" t="s">
        <v>42</v>
      </c>
      <c r="N250" s="96">
        <v>5500</v>
      </c>
      <c r="O250" s="162">
        <v>4166</v>
      </c>
      <c r="P250" s="53"/>
      <c r="Q250" s="52">
        <f t="shared" si="185"/>
        <v>100.9939393939394</v>
      </c>
      <c r="R250" s="283"/>
      <c r="S250" s="282"/>
      <c r="T250" s="279"/>
      <c r="U250" s="295"/>
      <c r="V250" s="300"/>
      <c r="W250" s="308"/>
      <c r="X250" s="304"/>
    </row>
    <row r="251" spans="1:24" s="4" customFormat="1" ht="36" customHeight="1" thickBot="1" x14ac:dyDescent="0.3">
      <c r="A251" s="293"/>
      <c r="B251" s="44" t="str">
        <f t="shared" si="169"/>
        <v>ГБУЗ АО Приволжская РБ</v>
      </c>
      <c r="C251" s="296"/>
      <c r="D251" s="19" t="str">
        <f t="shared" si="170"/>
        <v>ПМСП, не включенная в базовую программу ОМС</v>
      </c>
      <c r="E251" s="300"/>
      <c r="F251" s="44" t="str">
        <f t="shared" si="191"/>
        <v>амбулаторно</v>
      </c>
      <c r="G251" s="295"/>
      <c r="H251" s="44" t="str">
        <f t="shared" si="19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51" s="300"/>
      <c r="J251" s="44" t="str">
        <f t="shared" si="190"/>
        <v>по профилю Фтизиатрия</v>
      </c>
      <c r="K251" s="69" t="s">
        <v>133</v>
      </c>
      <c r="L251" s="65" t="s">
        <v>118</v>
      </c>
      <c r="M251" s="66" t="s">
        <v>42</v>
      </c>
      <c r="N251" s="96">
        <v>1000</v>
      </c>
      <c r="O251" s="96">
        <v>765</v>
      </c>
      <c r="P251" s="53"/>
      <c r="Q251" s="52">
        <f t="shared" si="185"/>
        <v>102</v>
      </c>
      <c r="R251" s="283"/>
      <c r="S251" s="282"/>
      <c r="T251" s="279"/>
      <c r="U251" s="295"/>
      <c r="V251" s="300"/>
      <c r="W251" s="308"/>
      <c r="X251" s="304"/>
    </row>
    <row r="252" spans="1:24" s="4" customFormat="1" ht="30.75" customHeight="1" thickBot="1" x14ac:dyDescent="0.3">
      <c r="A252" s="293"/>
      <c r="B252" s="44" t="str">
        <f t="shared" si="169"/>
        <v>ГБУЗ АО Приволжская РБ</v>
      </c>
      <c r="C252" s="296"/>
      <c r="D252" s="19" t="str">
        <f t="shared" si="170"/>
        <v>ПМСП, не включенная в базовую программу ОМС</v>
      </c>
      <c r="E252" s="300" t="s">
        <v>137</v>
      </c>
      <c r="F252" s="44" t="str">
        <f t="shared" si="191"/>
        <v>амбулаторно</v>
      </c>
      <c r="G252" s="295" t="s">
        <v>161</v>
      </c>
      <c r="H252" s="44" t="str">
        <f t="shared" si="19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52" s="300" t="s">
        <v>265</v>
      </c>
      <c r="J252" s="44" t="str">
        <f t="shared" si="190"/>
        <v>по профилю психиатрия-наркология</v>
      </c>
      <c r="K252" s="68" t="s">
        <v>128</v>
      </c>
      <c r="L252" s="67" t="s">
        <v>3</v>
      </c>
      <c r="M252" s="67" t="s">
        <v>5</v>
      </c>
      <c r="N252" s="98">
        <v>99</v>
      </c>
      <c r="O252" s="98">
        <v>99</v>
      </c>
      <c r="P252" s="51">
        <f t="shared" ref="P252" si="195">IF(AND(N252&lt;&gt;0,M252="Кач."),O252/N252*100,"")</f>
        <v>100</v>
      </c>
      <c r="Q252" s="51" t="str">
        <f t="shared" si="185"/>
        <v/>
      </c>
      <c r="R252" s="283">
        <f>IFERROR(AVERAGE(P252:P254),"")</f>
        <v>100</v>
      </c>
      <c r="S252" s="282">
        <f>AVERAGE(Q252:Q254)</f>
        <v>95.758064516129039</v>
      </c>
      <c r="T252" s="279">
        <f>IFERROR((R252*0.7+S252*0.3)*2,S252*2)</f>
        <v>197.45483870967743</v>
      </c>
      <c r="U252" s="295" t="str">
        <f>IF(T252&lt;170,"ГЗ по услуге (работе) НЕ выполнено","")&amp;IF(AND(T252&gt;=170,T252&lt;=200),"ГЗ по услуге (работе) выполнено","")&amp;IF(T252&gt;200,"ГЗ по услуге (работе) ПЕРЕвыполнено","")</f>
        <v>ГЗ по услуге (работе) выполнено</v>
      </c>
      <c r="V252" s="300"/>
      <c r="W252" s="308"/>
      <c r="X252" s="304"/>
    </row>
    <row r="253" spans="1:24" s="4" customFormat="1" ht="28.5" customHeight="1" thickBot="1" x14ac:dyDescent="0.3">
      <c r="A253" s="293"/>
      <c r="B253" s="44" t="str">
        <f t="shared" si="169"/>
        <v>ГБУЗ АО Приволжская РБ</v>
      </c>
      <c r="C253" s="296"/>
      <c r="D253" s="19" t="str">
        <f t="shared" si="170"/>
        <v>ПМСП, не включенная в базовую программу ОМС</v>
      </c>
      <c r="E253" s="300"/>
      <c r="F253" s="44" t="str">
        <f t="shared" si="191"/>
        <v>амбулаторно</v>
      </c>
      <c r="G253" s="295"/>
      <c r="H253" s="44" t="str">
        <f t="shared" si="19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53" s="300"/>
      <c r="J253" s="44" t="str">
        <f t="shared" si="190"/>
        <v>по профилю психиатрия-наркология</v>
      </c>
      <c r="K253" s="69" t="s">
        <v>40</v>
      </c>
      <c r="L253" s="65" t="s">
        <v>118</v>
      </c>
      <c r="M253" s="66" t="s">
        <v>42</v>
      </c>
      <c r="N253" s="96">
        <v>3100</v>
      </c>
      <c r="O253" s="162">
        <v>2213</v>
      </c>
      <c r="P253" s="53"/>
      <c r="Q253" s="52">
        <f t="shared" ref="Q253:Q261" si="196">IF(AND(N253&lt;&gt;0,M253="объем"),(O253/N253*100)/$Y$2*12,"")</f>
        <v>95.182795698924735</v>
      </c>
      <c r="R253" s="283"/>
      <c r="S253" s="282"/>
      <c r="T253" s="279"/>
      <c r="U253" s="295"/>
      <c r="V253" s="300"/>
      <c r="W253" s="308"/>
      <c r="X253" s="304"/>
    </row>
    <row r="254" spans="1:24" s="4" customFormat="1" ht="28.5" customHeight="1" thickBot="1" x14ac:dyDescent="0.3">
      <c r="A254" s="293"/>
      <c r="B254" s="44" t="str">
        <f t="shared" si="169"/>
        <v>ГБУЗ АО Приволжская РБ</v>
      </c>
      <c r="C254" s="296"/>
      <c r="D254" s="19" t="str">
        <f t="shared" si="170"/>
        <v>ПМСП, не включенная в базовую программу ОМС</v>
      </c>
      <c r="E254" s="300"/>
      <c r="F254" s="44" t="str">
        <f t="shared" si="191"/>
        <v>амбулаторно</v>
      </c>
      <c r="G254" s="295"/>
      <c r="H254" s="44" t="str">
        <f t="shared" si="19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54" s="300"/>
      <c r="J254" s="44" t="str">
        <f t="shared" si="190"/>
        <v>по профилю психиатрия-наркология</v>
      </c>
      <c r="K254" s="69" t="s">
        <v>133</v>
      </c>
      <c r="L254" s="65" t="s">
        <v>118</v>
      </c>
      <c r="M254" s="66" t="s">
        <v>42</v>
      </c>
      <c r="N254" s="96">
        <v>400</v>
      </c>
      <c r="O254" s="96">
        <v>289</v>
      </c>
      <c r="P254" s="53"/>
      <c r="Q254" s="52">
        <f t="shared" si="196"/>
        <v>96.333333333333343</v>
      </c>
      <c r="R254" s="283"/>
      <c r="S254" s="282"/>
      <c r="T254" s="279"/>
      <c r="U254" s="295"/>
      <c r="V254" s="300"/>
      <c r="W254" s="308"/>
      <c r="X254" s="304"/>
    </row>
    <row r="255" spans="1:24" s="4" customFormat="1" ht="34.5" customHeight="1" thickBot="1" x14ac:dyDescent="0.3">
      <c r="A255" s="293"/>
      <c r="B255" s="44" t="str">
        <f t="shared" si="169"/>
        <v>ГБУЗ АО Приволжская РБ</v>
      </c>
      <c r="C255" s="296"/>
      <c r="D255" s="19" t="str">
        <f t="shared" si="170"/>
        <v>ПМСП, не включенная в базовую программу ОМС</v>
      </c>
      <c r="E255" s="287" t="s">
        <v>137</v>
      </c>
      <c r="F255" s="44" t="str">
        <f t="shared" si="191"/>
        <v>амбулаторно</v>
      </c>
      <c r="G255" s="284" t="s">
        <v>39</v>
      </c>
      <c r="H255" s="44" t="str">
        <f t="shared" si="192"/>
        <v>Первичная медико-санитарная помощь, в части диагностики и лечения</v>
      </c>
      <c r="I255" s="287" t="s">
        <v>240</v>
      </c>
      <c r="J255" s="44" t="str">
        <f t="shared" si="190"/>
        <v>Вакцинация</v>
      </c>
      <c r="K255" s="68" t="s">
        <v>128</v>
      </c>
      <c r="L255" s="67" t="s">
        <v>3</v>
      </c>
      <c r="M255" s="67" t="s">
        <v>5</v>
      </c>
      <c r="N255" s="98">
        <v>99</v>
      </c>
      <c r="O255" s="98">
        <v>99</v>
      </c>
      <c r="P255" s="111">
        <f t="shared" ref="P255" si="197">IF(AND(N255&lt;&gt;0,M255="Кач."),O255/N255*100,"")</f>
        <v>100</v>
      </c>
      <c r="Q255" s="111" t="str">
        <f t="shared" si="196"/>
        <v/>
      </c>
      <c r="R255" s="283">
        <f>IFERROR(AVERAGE(P255:P256),"")</f>
        <v>100</v>
      </c>
      <c r="S255" s="282">
        <f>AVERAGE(Q255:Q256)</f>
        <v>97.635933806146568</v>
      </c>
      <c r="T255" s="279">
        <f>IFERROR((R255*0.7+S255*0.3)*2,S255*2)</f>
        <v>198.58156028368793</v>
      </c>
      <c r="U255" s="295" t="str">
        <f>IF(T255&lt;170,"ГЗ по услуге (работе) НЕ выполнено","")&amp;IF(AND(T255&gt;=170,T255&lt;=200),"ГЗ по услуге (работе) выполнено","")&amp;IF(T255&gt;200,"ГЗ по услуге (работе) ПЕРЕвыполнено","")</f>
        <v>ГЗ по услуге (работе) выполнено</v>
      </c>
      <c r="V255" s="300"/>
      <c r="W255" s="308"/>
      <c r="X255" s="304"/>
    </row>
    <row r="256" spans="1:24" s="4" customFormat="1" ht="28.5" customHeight="1" thickBot="1" x14ac:dyDescent="0.3">
      <c r="A256" s="293"/>
      <c r="B256" s="44" t="str">
        <f t="shared" si="169"/>
        <v>ГБУЗ АО Приволжская РБ</v>
      </c>
      <c r="C256" s="296"/>
      <c r="D256" s="19" t="str">
        <f t="shared" si="170"/>
        <v>ПМСП, не включенная в базовую программу ОМС</v>
      </c>
      <c r="E256" s="289"/>
      <c r="F256" s="44" t="str">
        <f t="shared" si="191"/>
        <v>амбулаторно</v>
      </c>
      <c r="G256" s="286"/>
      <c r="H256" s="44" t="str">
        <f t="shared" si="192"/>
        <v>Первичная медико-санитарная помощь, в части диагностики и лечения</v>
      </c>
      <c r="I256" s="289"/>
      <c r="J256" s="44" t="str">
        <f t="shared" si="190"/>
        <v>Вакцинация</v>
      </c>
      <c r="K256" s="69" t="s">
        <v>40</v>
      </c>
      <c r="L256" s="65" t="s">
        <v>118</v>
      </c>
      <c r="M256" s="66" t="s">
        <v>42</v>
      </c>
      <c r="N256" s="96">
        <v>564</v>
      </c>
      <c r="O256" s="96">
        <v>413</v>
      </c>
      <c r="P256" s="53"/>
      <c r="Q256" s="112">
        <f t="shared" si="196"/>
        <v>97.635933806146568</v>
      </c>
      <c r="R256" s="283"/>
      <c r="S256" s="282"/>
      <c r="T256" s="279"/>
      <c r="U256" s="295"/>
      <c r="V256" s="300"/>
      <c r="W256" s="308"/>
      <c r="X256" s="304"/>
    </row>
    <row r="257" spans="1:24" s="4" customFormat="1" ht="33.75" customHeight="1" thickBot="1" x14ac:dyDescent="0.3">
      <c r="A257" s="293"/>
      <c r="B257" s="44" t="str">
        <f t="shared" si="169"/>
        <v>ГБУЗ АО Приволжская РБ</v>
      </c>
      <c r="C257" s="296"/>
      <c r="D257" s="19" t="str">
        <f t="shared" si="170"/>
        <v>ПМСП, не включенная в базовую программу ОМС</v>
      </c>
      <c r="E257" s="295" t="s">
        <v>142</v>
      </c>
      <c r="F257" s="44" t="str">
        <f t="shared" si="191"/>
        <v>Дневной стационар</v>
      </c>
      <c r="G257" s="300" t="s">
        <v>161</v>
      </c>
      <c r="H257" s="44" t="str">
        <f t="shared" si="19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57" s="295" t="s">
        <v>265</v>
      </c>
      <c r="J257" s="44" t="str">
        <f t="shared" si="190"/>
        <v>по профилю психиатрия-наркология</v>
      </c>
      <c r="K257" s="67" t="s">
        <v>128</v>
      </c>
      <c r="L257" s="67" t="s">
        <v>3</v>
      </c>
      <c r="M257" s="67" t="s">
        <v>5</v>
      </c>
      <c r="N257" s="98">
        <v>99</v>
      </c>
      <c r="O257" s="98">
        <v>99</v>
      </c>
      <c r="P257" s="51">
        <f t="shared" ref="P257" si="198">IF(AND(N257&lt;&gt;0,M257="Кач."),O257/N257*100,"")</f>
        <v>100</v>
      </c>
      <c r="Q257" s="51" t="str">
        <f t="shared" si="196"/>
        <v/>
      </c>
      <c r="R257" s="283">
        <f>IFERROR(AVERAGE(P257:P258),"")</f>
        <v>100</v>
      </c>
      <c r="S257" s="282">
        <f>AVERAGE(Q257:Q258)</f>
        <v>96.219931271477662</v>
      </c>
      <c r="T257" s="279">
        <f>IFERROR((R257*0.7+S257*0.3)*2,S257*2)</f>
        <v>197.73195876288659</v>
      </c>
      <c r="U257" s="295" t="str">
        <f>IF(T257&lt;170,"ГЗ по услуге (работе) НЕ выполнено","")&amp;IF(AND(T257&gt;=170,T257&lt;=200),"ГЗ по услуге (работе) выполнено","")&amp;IF(T257&gt;200,"ГЗ по услуге (работе) ПЕРЕвыполнено","")</f>
        <v>ГЗ по услуге (работе) выполнено</v>
      </c>
      <c r="V257" s="300"/>
      <c r="W257" s="308"/>
      <c r="X257" s="304"/>
    </row>
    <row r="258" spans="1:24" s="4" customFormat="1" ht="33" customHeight="1" thickBot="1" x14ac:dyDescent="0.3">
      <c r="A258" s="293"/>
      <c r="B258" s="44" t="str">
        <f t="shared" si="169"/>
        <v>ГБУЗ АО Приволжская РБ</v>
      </c>
      <c r="C258" s="296"/>
      <c r="D258" s="19" t="str">
        <f t="shared" si="170"/>
        <v>ПМСП, не включенная в базовую программу ОМС</v>
      </c>
      <c r="E258" s="295"/>
      <c r="F258" s="44" t="str">
        <f t="shared" si="191"/>
        <v>Дневной стационар</v>
      </c>
      <c r="G258" s="300"/>
      <c r="H258" s="44" t="str">
        <f t="shared" si="19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58" s="295"/>
      <c r="J258" s="44" t="str">
        <f t="shared" si="190"/>
        <v>по профилю психиатрия-наркология</v>
      </c>
      <c r="K258" s="69" t="s">
        <v>144</v>
      </c>
      <c r="L258" s="70" t="s">
        <v>145</v>
      </c>
      <c r="M258" s="66" t="s">
        <v>42</v>
      </c>
      <c r="N258" s="96">
        <v>97</v>
      </c>
      <c r="O258" s="96">
        <v>70</v>
      </c>
      <c r="P258" s="53"/>
      <c r="Q258" s="52">
        <f t="shared" si="196"/>
        <v>96.219931271477662</v>
      </c>
      <c r="R258" s="283"/>
      <c r="S258" s="282"/>
      <c r="T258" s="279"/>
      <c r="U258" s="295"/>
      <c r="V258" s="300"/>
      <c r="W258" s="308"/>
      <c r="X258" s="304"/>
    </row>
    <row r="259" spans="1:24" s="4" customFormat="1" ht="33" customHeight="1" thickBot="1" x14ac:dyDescent="0.3">
      <c r="A259" s="293"/>
      <c r="B259" s="44" t="str">
        <f t="shared" si="169"/>
        <v>ГБУЗ АО Приволжская РБ</v>
      </c>
      <c r="C259" s="296" t="s">
        <v>136</v>
      </c>
      <c r="D259" s="19" t="str">
        <f t="shared" si="170"/>
        <v>Медицинская помощь в экстренной форме незастрахованным гражданам в системе обязательного медицинского страхования</v>
      </c>
      <c r="E259" s="295" t="s">
        <v>137</v>
      </c>
      <c r="F259" s="44" t="str">
        <f t="shared" si="191"/>
        <v>амбулаторно</v>
      </c>
      <c r="G259" s="287" t="s">
        <v>136</v>
      </c>
      <c r="H259" s="44" t="str">
        <f t="shared" si="192"/>
        <v>Медицинская помощь в экстренной форме незастрахованным гражданам в системе обязательного медицинского страхования</v>
      </c>
      <c r="I259" s="284" t="s">
        <v>143</v>
      </c>
      <c r="J259" s="44" t="str">
        <f t="shared" si="190"/>
        <v xml:space="preserve">Не применяется </v>
      </c>
      <c r="K259" s="67" t="s">
        <v>128</v>
      </c>
      <c r="L259" s="67" t="s">
        <v>3</v>
      </c>
      <c r="M259" s="67" t="s">
        <v>5</v>
      </c>
      <c r="N259" s="98">
        <v>99</v>
      </c>
      <c r="O259" s="98">
        <v>99</v>
      </c>
      <c r="P259" s="51">
        <f t="shared" ref="P259" si="199">IF(AND(N259&lt;&gt;0,M259="Кач."),O259/N259*100,"")</f>
        <v>100</v>
      </c>
      <c r="Q259" s="51" t="str">
        <f t="shared" si="196"/>
        <v/>
      </c>
      <c r="R259" s="276">
        <f>IFERROR(AVERAGE(P259:P261),"")</f>
        <v>100</v>
      </c>
      <c r="S259" s="274">
        <f>AVERAGE(Q259:Q261)</f>
        <v>96.989570296203581</v>
      </c>
      <c r="T259" s="272">
        <f>IFERROR((R259*0.7+S259*0.3)*2,S259*2)</f>
        <v>198.19374217772213</v>
      </c>
      <c r="U259" s="284" t="str">
        <f>IF(T259&lt;170,"ГЗ по услуге (работе) НЕ выполнено","")&amp;IF(AND(T259&gt;=170,T259&lt;=200),"ГЗ по услуге (работе) выполнено","")&amp;IF(T259&gt;200,"ГЗ по услуге (работе) ПЕРЕвыполнено","")</f>
        <v>ГЗ по услуге (работе) выполнено</v>
      </c>
      <c r="V259" s="287"/>
      <c r="W259" s="308"/>
      <c r="X259" s="304"/>
    </row>
    <row r="260" spans="1:24" s="4" customFormat="1" ht="35.25" customHeight="1" thickBot="1" x14ac:dyDescent="0.3">
      <c r="A260" s="293"/>
      <c r="B260" s="44" t="str">
        <f t="shared" si="169"/>
        <v>ГБУЗ АО Приволжская РБ</v>
      </c>
      <c r="C260" s="296"/>
      <c r="D260" s="19" t="str">
        <f t="shared" si="170"/>
        <v>Медицинская помощь в экстренной форме незастрахованным гражданам в системе обязательного медицинского страхования</v>
      </c>
      <c r="E260" s="295"/>
      <c r="F260" s="44" t="str">
        <f t="shared" si="191"/>
        <v>амбулаторно</v>
      </c>
      <c r="G260" s="288"/>
      <c r="H260" s="44" t="str">
        <f t="shared" si="192"/>
        <v>Медицинская помощь в экстренной форме незастрахованным гражданам в системе обязательного медицинского страхования</v>
      </c>
      <c r="I260" s="285"/>
      <c r="J260" s="44" t="str">
        <f t="shared" si="190"/>
        <v xml:space="preserve">Не применяется </v>
      </c>
      <c r="K260" s="64" t="s">
        <v>40</v>
      </c>
      <c r="L260" s="65" t="s">
        <v>118</v>
      </c>
      <c r="M260" s="66" t="s">
        <v>42</v>
      </c>
      <c r="N260" s="94">
        <v>2550</v>
      </c>
      <c r="O260" s="163">
        <v>1863</v>
      </c>
      <c r="P260" s="53"/>
      <c r="Q260" s="52">
        <f t="shared" si="196"/>
        <v>97.411764705882348</v>
      </c>
      <c r="R260" s="280"/>
      <c r="S260" s="281"/>
      <c r="T260" s="273"/>
      <c r="U260" s="285"/>
      <c r="V260" s="288"/>
      <c r="W260" s="308"/>
      <c r="X260" s="304"/>
    </row>
    <row r="261" spans="1:24" s="4" customFormat="1" ht="31.5" customHeight="1" thickBot="1" x14ac:dyDescent="0.3">
      <c r="A261" s="293"/>
      <c r="B261" s="44" t="str">
        <f t="shared" si="169"/>
        <v>ГБУЗ АО Приволжская РБ</v>
      </c>
      <c r="C261" s="296"/>
      <c r="D261" s="19" t="str">
        <f t="shared" si="170"/>
        <v>Медицинская помощь в экстренной форме незастрахованным гражданам в системе обязательного медицинского страхования</v>
      </c>
      <c r="E261" s="118" t="s">
        <v>50</v>
      </c>
      <c r="F261" s="44" t="str">
        <f t="shared" si="191"/>
        <v>Вне медицинской организации</v>
      </c>
      <c r="G261" s="289"/>
      <c r="H261" s="44" t="str">
        <f t="shared" si="192"/>
        <v>Медицинская помощь в экстренной форме незастрахованным гражданам в системе обязательного медицинского страхования</v>
      </c>
      <c r="I261" s="286"/>
      <c r="J261" s="44" t="str">
        <f t="shared" si="190"/>
        <v xml:space="preserve">Не применяется </v>
      </c>
      <c r="K261" s="69" t="s">
        <v>146</v>
      </c>
      <c r="L261" s="70" t="s">
        <v>41</v>
      </c>
      <c r="M261" s="66" t="s">
        <v>42</v>
      </c>
      <c r="N261" s="163">
        <v>1175</v>
      </c>
      <c r="O261" s="94">
        <v>851</v>
      </c>
      <c r="P261" s="53"/>
      <c r="Q261" s="52">
        <f t="shared" si="196"/>
        <v>96.567375886524815</v>
      </c>
      <c r="R261" s="277"/>
      <c r="S261" s="275"/>
      <c r="T261" s="278"/>
      <c r="U261" s="286"/>
      <c r="V261" s="289"/>
      <c r="W261" s="308"/>
      <c r="X261" s="304"/>
    </row>
    <row r="262" spans="1:24" s="4" customFormat="1" ht="30" customHeight="1" thickBot="1" x14ac:dyDescent="0.3">
      <c r="A262" s="293"/>
      <c r="B262" s="44" t="str">
        <f t="shared" si="169"/>
        <v>ГБУЗ АО Приволжская РБ</v>
      </c>
      <c r="C262" s="297" t="s">
        <v>71</v>
      </c>
      <c r="D262" s="19" t="str">
        <f t="shared" si="170"/>
        <v>Паллиативная медицинская помощь</v>
      </c>
      <c r="E262" s="284" t="s">
        <v>243</v>
      </c>
      <c r="F262" s="44" t="str">
        <f t="shared" si="191"/>
        <v>амбулаторно на дому</v>
      </c>
      <c r="G262" s="284" t="s">
        <v>43</v>
      </c>
      <c r="H262" s="44" t="str">
        <f t="shared" si="192"/>
        <v>паллиативная медицинская помощь</v>
      </c>
      <c r="I262" s="284" t="s">
        <v>143</v>
      </c>
      <c r="J262" s="44" t="str">
        <f t="shared" si="190"/>
        <v xml:space="preserve">Не применяется </v>
      </c>
      <c r="K262" s="68" t="s">
        <v>128</v>
      </c>
      <c r="L262" s="67" t="s">
        <v>3</v>
      </c>
      <c r="M262" s="67" t="s">
        <v>5</v>
      </c>
      <c r="N262" s="98">
        <v>99</v>
      </c>
      <c r="O262" s="98">
        <v>99</v>
      </c>
      <c r="P262" s="51">
        <f t="shared" ref="P262:P264" si="200">IF(AND(N262&lt;&gt;0,M262="Кач."),O262/N262*100,"")</f>
        <v>100</v>
      </c>
      <c r="Q262" s="51"/>
      <c r="R262" s="283">
        <f>IFERROR(AVERAGE(P262:P263),"")</f>
        <v>100</v>
      </c>
      <c r="S262" s="282">
        <f>AVERAGE(Q262:Q263)</f>
        <v>98.546647913736507</v>
      </c>
      <c r="T262" s="279">
        <f>IFERROR((R262*0.7+S262*0.3)*2,S262*2)</f>
        <v>199.1279887482419</v>
      </c>
      <c r="U262" s="295" t="str">
        <f>IF(T262&lt;170,"ГЗ по услуге (работе) НЕ выполнено","")&amp;IF(AND(T262&gt;=170,T262&lt;=200),"ГЗ по услуге (работе) выполнено","")&amp;IF(T262&gt;200,"ГЗ по услуге (работе) ПЕРЕвыполнено","")</f>
        <v>ГЗ по услуге (работе) выполнено</v>
      </c>
      <c r="V262" s="300"/>
      <c r="W262" s="308"/>
      <c r="X262" s="304"/>
    </row>
    <row r="263" spans="1:24" s="4" customFormat="1" ht="34.5" customHeight="1" thickBot="1" x14ac:dyDescent="0.3">
      <c r="A263" s="293"/>
      <c r="B263" s="44" t="str">
        <f t="shared" si="169"/>
        <v>ГБУЗ АО Приволжская РБ</v>
      </c>
      <c r="C263" s="299"/>
      <c r="D263" s="19" t="str">
        <f t="shared" si="170"/>
        <v>Паллиативная медицинская помощь</v>
      </c>
      <c r="E263" s="286"/>
      <c r="F263" s="44" t="str">
        <f t="shared" si="191"/>
        <v>амбулаторно на дому</v>
      </c>
      <c r="G263" s="286"/>
      <c r="H263" s="44" t="str">
        <f t="shared" si="192"/>
        <v>паллиативная медицинская помощь</v>
      </c>
      <c r="I263" s="286"/>
      <c r="J263" s="44" t="str">
        <f t="shared" si="190"/>
        <v xml:space="preserve">Не применяется </v>
      </c>
      <c r="K263" s="69" t="s">
        <v>40</v>
      </c>
      <c r="L263" s="65" t="s">
        <v>118</v>
      </c>
      <c r="M263" s="66" t="s">
        <v>42</v>
      </c>
      <c r="N263" s="96">
        <v>1422</v>
      </c>
      <c r="O263" s="162">
        <v>1051</v>
      </c>
      <c r="P263" s="209"/>
      <c r="Q263" s="52">
        <f t="shared" ref="Q263:Q265" si="201">IF(AND(N263&lt;&gt;0,M263="объем"),(O263/N263*100)/$Y$2*12,"")</f>
        <v>98.546647913736507</v>
      </c>
      <c r="R263" s="283"/>
      <c r="S263" s="282"/>
      <c r="T263" s="279"/>
      <c r="U263" s="295"/>
      <c r="V263" s="300"/>
      <c r="W263" s="308"/>
      <c r="X263" s="304"/>
    </row>
    <row r="264" spans="1:24" s="4" customFormat="1" ht="33.75" customHeight="1" thickBot="1" x14ac:dyDescent="0.3">
      <c r="A264" s="293"/>
      <c r="B264" s="44" t="str">
        <f t="shared" si="169"/>
        <v>ГБУЗ АО Приволжская РБ</v>
      </c>
      <c r="C264" s="318" t="s">
        <v>298</v>
      </c>
      <c r="D264" s="19" t="str">
        <f t="shared" si="170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264" s="284" t="s">
        <v>137</v>
      </c>
      <c r="F264" s="44" t="str">
        <f t="shared" si="191"/>
        <v>амбулаторно</v>
      </c>
      <c r="G264" s="287" t="s">
        <v>298</v>
      </c>
      <c r="H264" s="44" t="str">
        <f t="shared" si="192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264" s="284" t="s">
        <v>47</v>
      </c>
      <c r="J264" s="44" t="str">
        <f t="shared" si="190"/>
        <v>Не предусмотрено</v>
      </c>
      <c r="K264" s="82" t="s">
        <v>294</v>
      </c>
      <c r="L264" s="67" t="s">
        <v>3</v>
      </c>
      <c r="M264" s="67" t="s">
        <v>5</v>
      </c>
      <c r="N264" s="98">
        <v>99</v>
      </c>
      <c r="O264" s="98">
        <v>99</v>
      </c>
      <c r="P264" s="209">
        <f t="shared" si="200"/>
        <v>100</v>
      </c>
      <c r="Q264" s="208"/>
      <c r="R264" s="283">
        <f>IFERROR(AVERAGE(P264:P265),"")</f>
        <v>100</v>
      </c>
      <c r="S264" s="282">
        <f>AVERAGE(Q264:Q265)</f>
        <v>95.741935483870961</v>
      </c>
      <c r="T264" s="279">
        <f>IFERROR((R264*0.7+S264*0.3)*2,S264*2)</f>
        <v>197.44516129032257</v>
      </c>
      <c r="U264" s="295" t="str">
        <f>IF(T264&lt;170,"ГЗ по услуге (работе) НЕ выполнено","")&amp;IF(AND(T264&gt;=170,T264&lt;=200),"ГЗ по услуге (работе) выполнено","")&amp;IF(T264&gt;200,"ГЗ по услуге (работе) ПЕРЕвыполнено","")</f>
        <v>ГЗ по услуге (работе) выполнено</v>
      </c>
      <c r="V264" s="300"/>
      <c r="W264" s="308"/>
      <c r="X264" s="304"/>
    </row>
    <row r="265" spans="1:24" s="4" customFormat="1" ht="33.75" customHeight="1" thickBot="1" x14ac:dyDescent="0.3">
      <c r="A265" s="293"/>
      <c r="B265" s="44" t="str">
        <f t="shared" si="169"/>
        <v>ГБУЗ АО Приволжская РБ</v>
      </c>
      <c r="C265" s="319"/>
      <c r="D265" s="19" t="str">
        <f t="shared" si="170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265" s="286"/>
      <c r="F265" s="44" t="str">
        <f t="shared" si="191"/>
        <v>амбулаторно</v>
      </c>
      <c r="G265" s="289"/>
      <c r="H265" s="44" t="str">
        <f t="shared" si="192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265" s="286"/>
      <c r="J265" s="44" t="str">
        <f t="shared" si="190"/>
        <v>Не предусмотрено</v>
      </c>
      <c r="K265" s="64" t="s">
        <v>40</v>
      </c>
      <c r="L265" s="207" t="s">
        <v>118</v>
      </c>
      <c r="M265" s="66" t="s">
        <v>42</v>
      </c>
      <c r="N265" s="96">
        <v>1550</v>
      </c>
      <c r="O265" s="162">
        <v>1113</v>
      </c>
      <c r="P265" s="209"/>
      <c r="Q265" s="208">
        <f t="shared" si="201"/>
        <v>95.741935483870961</v>
      </c>
      <c r="R265" s="283"/>
      <c r="S265" s="282"/>
      <c r="T265" s="279"/>
      <c r="U265" s="295"/>
      <c r="V265" s="300"/>
      <c r="W265" s="308"/>
      <c r="X265" s="304"/>
    </row>
    <row r="266" spans="1:24" s="4" customFormat="1" ht="37.5" customHeight="1" thickBot="1" x14ac:dyDescent="0.3">
      <c r="A266" s="293"/>
      <c r="B266" s="44" t="str">
        <f t="shared" si="169"/>
        <v>ГБУЗ АО Приволжская РБ</v>
      </c>
      <c r="C266" s="318" t="s">
        <v>338</v>
      </c>
      <c r="D266" s="19" t="str">
        <f t="shared" si="170"/>
        <v>Содержание (эксплуатация) имущества, находящего в собственности Астраханской области</v>
      </c>
      <c r="E266" s="295" t="s">
        <v>275</v>
      </c>
      <c r="F266" s="44" t="str">
        <f t="shared" si="191"/>
        <v>заключение договоров</v>
      </c>
      <c r="G266" s="295" t="s">
        <v>277</v>
      </c>
      <c r="H266" s="44" t="str">
        <f t="shared" si="19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66" s="295" t="s">
        <v>276</v>
      </c>
      <c r="J266" s="44" t="str">
        <f>IF(I266="",J265,I266)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66" s="71" t="s">
        <v>227</v>
      </c>
      <c r="L266" s="70" t="s">
        <v>3</v>
      </c>
      <c r="M266" s="67" t="s">
        <v>5</v>
      </c>
      <c r="N266" s="98">
        <v>100</v>
      </c>
      <c r="O266" s="98">
        <v>100</v>
      </c>
      <c r="P266" s="51">
        <f t="shared" ref="P266" si="202">IF(AND(N266&lt;&gt;0,M266="Кач."),O266/N266*100,"")</f>
        <v>100</v>
      </c>
      <c r="Q266" s="51"/>
      <c r="R266" s="283">
        <f>IFERROR(AVERAGE(P266:P267),"")</f>
        <v>100</v>
      </c>
      <c r="S266" s="282">
        <f>AVERAGE(Q266:Q267)</f>
        <v>100</v>
      </c>
      <c r="T266" s="279">
        <f>IFERROR((R266*0.7+S266*0.3)*2,S266*2)</f>
        <v>200</v>
      </c>
      <c r="U266" s="295" t="str">
        <f>IF(T266&lt;170,"ГЗ по услуге (работе) НЕ выполнено","")&amp;IF(AND(T266&gt;=170,T266&lt;=200),"ГЗ по услуге (работе) выполнено","")&amp;IF(T266&gt;200,"ГЗ по услуге (работе) ПЕРЕвыполнено","")</f>
        <v>ГЗ по услуге (работе) выполнено</v>
      </c>
      <c r="V266" s="300"/>
      <c r="W266" s="308"/>
      <c r="X266" s="304"/>
    </row>
    <row r="267" spans="1:24" s="4" customFormat="1" ht="39.75" customHeight="1" thickBot="1" x14ac:dyDescent="0.3">
      <c r="A267" s="294"/>
      <c r="B267" s="44" t="str">
        <f t="shared" si="169"/>
        <v>ГБУЗ АО Приволжская РБ</v>
      </c>
      <c r="C267" s="320"/>
      <c r="D267" s="19" t="str">
        <f t="shared" si="170"/>
        <v>Содержание (эксплуатация) имущества, находящего в собственности Астраханской области</v>
      </c>
      <c r="E267" s="295"/>
      <c r="F267" s="44" t="str">
        <f t="shared" si="191"/>
        <v>заключение договоров</v>
      </c>
      <c r="G267" s="295"/>
      <c r="H267" s="44" t="str">
        <f t="shared" si="19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67" s="295"/>
      <c r="J267" s="44" t="str">
        <f t="shared" ref="J267:J278" si="203">IF(I267="",J266,I267)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67" s="72" t="s">
        <v>232</v>
      </c>
      <c r="L267" s="70" t="s">
        <v>228</v>
      </c>
      <c r="M267" s="66" t="s">
        <v>42</v>
      </c>
      <c r="N267" s="96">
        <v>5.89</v>
      </c>
      <c r="O267" s="96">
        <v>5.89</v>
      </c>
      <c r="P267" s="53"/>
      <c r="Q267" s="55">
        <f>IF(AND(N267&lt;&gt;0,M267="объем"),(O267/N267*100),"")</f>
        <v>100</v>
      </c>
      <c r="R267" s="283"/>
      <c r="S267" s="282"/>
      <c r="T267" s="279"/>
      <c r="U267" s="295"/>
      <c r="V267" s="300"/>
      <c r="W267" s="309"/>
      <c r="X267" s="305"/>
    </row>
    <row r="268" spans="1:24" s="4" customFormat="1" ht="28.5" customHeight="1" thickBot="1" x14ac:dyDescent="0.3">
      <c r="A268" s="330" t="s">
        <v>97</v>
      </c>
      <c r="B268" s="44" t="str">
        <f t="shared" si="169"/>
        <v>ГБУЗ АО Харабалинская РБ</v>
      </c>
      <c r="C268" s="297" t="s">
        <v>119</v>
      </c>
      <c r="D268" s="19" t="str">
        <f t="shared" si="170"/>
        <v>ПМСП, не включенная в базовую программу ОМС</v>
      </c>
      <c r="E268" s="300" t="s">
        <v>137</v>
      </c>
      <c r="F268" s="44" t="str">
        <f t="shared" si="191"/>
        <v>амбулаторно</v>
      </c>
      <c r="G268" s="295" t="s">
        <v>132</v>
      </c>
      <c r="H268" s="44" t="str">
        <f t="shared" si="19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68" s="300" t="s">
        <v>162</v>
      </c>
      <c r="J268" s="44" t="str">
        <f t="shared" si="203"/>
        <v>по профилю дерматовенерология (в части венерологии)</v>
      </c>
      <c r="K268" s="67" t="s">
        <v>128</v>
      </c>
      <c r="L268" s="67" t="s">
        <v>3</v>
      </c>
      <c r="M268" s="67" t="s">
        <v>5</v>
      </c>
      <c r="N268" s="98">
        <v>99</v>
      </c>
      <c r="O268" s="98">
        <v>99</v>
      </c>
      <c r="P268" s="51">
        <f>IF(AND(N268&lt;&gt;0,M268="Кач."),O268/N268*100,"")</f>
        <v>100</v>
      </c>
      <c r="Q268" s="51"/>
      <c r="R268" s="283">
        <f>IFERROR(AVERAGE(P268:P270),"")</f>
        <v>100</v>
      </c>
      <c r="S268" s="282">
        <f>AVERAGE(Q268:Q270)</f>
        <v>99.774231884323626</v>
      </c>
      <c r="T268" s="279">
        <f>IFERROR((R268*0.7+S268*0.3)*2,S268*2)</f>
        <v>199.86453913059418</v>
      </c>
      <c r="U268" s="295" t="str">
        <f>IF(T268&lt;170,"ГЗ по услуге (работе) НЕ выполнено","")&amp;IF(AND(T268&gt;=170,T268&lt;=200),"ГЗ по услуге (работе) выполнено","")&amp;IF(T268&gt;200,"ГЗ по услуге (работе) ПЕРЕвыполнено","")</f>
        <v>ГЗ по услуге (работе) выполнено</v>
      </c>
      <c r="V268" s="300"/>
      <c r="W268" s="307">
        <f>AVERAGE(T268:T298)</f>
        <v>195.43824368390312</v>
      </c>
      <c r="X268" s="303" t="str">
        <f>IF(W268&lt;170,"ГЗ по учреждению не выполнено","")&amp;IF(AND(W268&gt;=170,W268&lt;=200),"ГЗ по учреждению выполнено","")&amp;IF(W268&gt;200,"ГЗ по учреждению перевыполнено","")</f>
        <v>ГЗ по учреждению выполнено</v>
      </c>
    </row>
    <row r="269" spans="1:24" s="4" customFormat="1" ht="33" customHeight="1" thickBot="1" x14ac:dyDescent="0.3">
      <c r="A269" s="331"/>
      <c r="B269" s="44" t="str">
        <f t="shared" si="169"/>
        <v>ГБУЗ АО Харабалинская РБ</v>
      </c>
      <c r="C269" s="298"/>
      <c r="D269" s="19" t="str">
        <f t="shared" si="170"/>
        <v>ПМСП, не включенная в базовую программу ОМС</v>
      </c>
      <c r="E269" s="300"/>
      <c r="F269" s="44" t="str">
        <f t="shared" si="191"/>
        <v>амбулаторно</v>
      </c>
      <c r="G269" s="295"/>
      <c r="H269" s="44" t="str">
        <f t="shared" si="19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69" s="300"/>
      <c r="J269" s="44" t="str">
        <f t="shared" si="203"/>
        <v>по профилю дерматовенерология (в части венерологии)</v>
      </c>
      <c r="K269" s="64" t="s">
        <v>40</v>
      </c>
      <c r="L269" s="65" t="s">
        <v>118</v>
      </c>
      <c r="M269" s="66" t="s">
        <v>42</v>
      </c>
      <c r="N269" s="101">
        <v>1526</v>
      </c>
      <c r="O269" s="162">
        <v>1142</v>
      </c>
      <c r="P269" s="53"/>
      <c r="Q269" s="52">
        <f>IF(AND(N269&lt;&gt;0,M269="объем"),(O269/N269*100)/$Y$2*12,"")</f>
        <v>99.781564001747483</v>
      </c>
      <c r="R269" s="283"/>
      <c r="S269" s="282"/>
      <c r="T269" s="279"/>
      <c r="U269" s="295"/>
      <c r="V269" s="300"/>
      <c r="W269" s="308"/>
      <c r="X269" s="304"/>
    </row>
    <row r="270" spans="1:24" s="4" customFormat="1" ht="36" customHeight="1" thickBot="1" x14ac:dyDescent="0.3">
      <c r="A270" s="331"/>
      <c r="B270" s="44" t="str">
        <f t="shared" si="169"/>
        <v>ГБУЗ АО Харабалинская РБ</v>
      </c>
      <c r="C270" s="298"/>
      <c r="D270" s="19" t="str">
        <f t="shared" si="170"/>
        <v>ПМСП, не включенная в базовую программу ОМС</v>
      </c>
      <c r="E270" s="300"/>
      <c r="F270" s="44" t="str">
        <f t="shared" si="191"/>
        <v>амбулаторно</v>
      </c>
      <c r="G270" s="295"/>
      <c r="H270" s="44" t="str">
        <f t="shared" si="19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70" s="300"/>
      <c r="J270" s="44" t="str">
        <f t="shared" si="203"/>
        <v>по профилю дерматовенерология (в части венерологии)</v>
      </c>
      <c r="K270" s="64" t="s">
        <v>133</v>
      </c>
      <c r="L270" s="65" t="s">
        <v>118</v>
      </c>
      <c r="M270" s="66" t="s">
        <v>42</v>
      </c>
      <c r="N270" s="96">
        <v>572</v>
      </c>
      <c r="O270" s="96">
        <v>428</v>
      </c>
      <c r="P270" s="53"/>
      <c r="Q270" s="52">
        <f>IF(AND(N270&lt;&gt;0,M270="объем"),(O270/N270*100)/$Y$2*12,"")</f>
        <v>99.766899766899769</v>
      </c>
      <c r="R270" s="283"/>
      <c r="S270" s="282"/>
      <c r="T270" s="279"/>
      <c r="U270" s="295"/>
      <c r="V270" s="300"/>
      <c r="W270" s="308"/>
      <c r="X270" s="304"/>
    </row>
    <row r="271" spans="1:24" s="4" customFormat="1" ht="30.75" customHeight="1" thickBot="1" x14ac:dyDescent="0.3">
      <c r="A271" s="331"/>
      <c r="B271" s="44" t="str">
        <f t="shared" si="169"/>
        <v>ГБУЗ АО Харабалинская РБ</v>
      </c>
      <c r="C271" s="298"/>
      <c r="D271" s="19" t="str">
        <f t="shared" si="170"/>
        <v>ПМСП, не включенная в базовую программу ОМС</v>
      </c>
      <c r="E271" s="300" t="s">
        <v>137</v>
      </c>
      <c r="F271" s="44" t="str">
        <f t="shared" si="191"/>
        <v>амбулаторно</v>
      </c>
      <c r="G271" s="295" t="s">
        <v>140</v>
      </c>
      <c r="H271" s="44" t="str">
        <f t="shared" si="19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71" s="300" t="s">
        <v>139</v>
      </c>
      <c r="J271" s="44" t="str">
        <f t="shared" si="203"/>
        <v>по профилю Фтизиатрия</v>
      </c>
      <c r="K271" s="68" t="s">
        <v>128</v>
      </c>
      <c r="L271" s="67" t="s">
        <v>3</v>
      </c>
      <c r="M271" s="67" t="s">
        <v>5</v>
      </c>
      <c r="N271" s="98">
        <v>99</v>
      </c>
      <c r="O271" s="98">
        <v>99</v>
      </c>
      <c r="P271" s="51">
        <f t="shared" ref="P271" si="204">IF(AND(N271&lt;&gt;0,M271="Кач."),O271/N271*100,"")</f>
        <v>100</v>
      </c>
      <c r="Q271" s="51"/>
      <c r="R271" s="283">
        <f>IFERROR(AVERAGE(P271:P273),"")</f>
        <v>100</v>
      </c>
      <c r="S271" s="282">
        <f>AVERAGE(Q271:Q273)</f>
        <v>103.35505365390932</v>
      </c>
      <c r="T271" s="279">
        <f>IFERROR((R271*0.7+S271*0.3)*2,S271*2)</f>
        <v>202.01303219234558</v>
      </c>
      <c r="U271" s="295" t="str">
        <f>IF(T271&lt;170,"ГЗ по услуге (работе) НЕ выполнено","")&amp;IF(AND(T271&gt;=170,T271&lt;=200),"ГЗ по услуге (работе) выполнено","")&amp;IF(T271&gt;200,"ГЗ по услуге (работе) ПЕРЕвыполнено","")</f>
        <v>ГЗ по услуге (работе) ПЕРЕвыполнено</v>
      </c>
      <c r="V271" s="300"/>
      <c r="W271" s="308"/>
      <c r="X271" s="304"/>
    </row>
    <row r="272" spans="1:24" s="14" customFormat="1" ht="33" customHeight="1" thickBot="1" x14ac:dyDescent="0.3">
      <c r="A272" s="331"/>
      <c r="B272" s="44" t="str">
        <f t="shared" si="169"/>
        <v>ГБУЗ АО Харабалинская РБ</v>
      </c>
      <c r="C272" s="298"/>
      <c r="D272" s="19" t="str">
        <f t="shared" si="170"/>
        <v>ПМСП, не включенная в базовую программу ОМС</v>
      </c>
      <c r="E272" s="300"/>
      <c r="F272" s="44" t="str">
        <f t="shared" si="191"/>
        <v>амбулаторно</v>
      </c>
      <c r="G272" s="295"/>
      <c r="H272" s="44" t="str">
        <f t="shared" si="19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72" s="300"/>
      <c r="J272" s="44" t="str">
        <f t="shared" si="203"/>
        <v>по профилю Фтизиатрия</v>
      </c>
      <c r="K272" s="69" t="s">
        <v>40</v>
      </c>
      <c r="L272" s="65" t="s">
        <v>118</v>
      </c>
      <c r="M272" s="66" t="s">
        <v>42</v>
      </c>
      <c r="N272" s="96">
        <v>3896</v>
      </c>
      <c r="O272" s="162">
        <v>3104</v>
      </c>
      <c r="P272" s="53"/>
      <c r="Q272" s="52">
        <f t="shared" ref="Q272:Q283" si="205">IF(AND(N272&lt;&gt;0,M272="объем"),(O272/N272*100)/$Y$2*12,"")</f>
        <v>106.22861054072553</v>
      </c>
      <c r="R272" s="283"/>
      <c r="S272" s="282"/>
      <c r="T272" s="279"/>
      <c r="U272" s="295"/>
      <c r="V272" s="300"/>
      <c r="W272" s="308"/>
      <c r="X272" s="304"/>
    </row>
    <row r="273" spans="1:24" s="4" customFormat="1" ht="33.75" customHeight="1" thickBot="1" x14ac:dyDescent="0.3">
      <c r="A273" s="331"/>
      <c r="B273" s="44" t="str">
        <f t="shared" si="169"/>
        <v>ГБУЗ АО Харабалинская РБ</v>
      </c>
      <c r="C273" s="298"/>
      <c r="D273" s="19" t="str">
        <f t="shared" si="170"/>
        <v>ПМСП, не включенная в базовую программу ОМС</v>
      </c>
      <c r="E273" s="300"/>
      <c r="F273" s="44" t="str">
        <f t="shared" si="191"/>
        <v>амбулаторно</v>
      </c>
      <c r="G273" s="295"/>
      <c r="H273" s="44" t="str">
        <f t="shared" si="19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73" s="300"/>
      <c r="J273" s="44" t="str">
        <f t="shared" si="203"/>
        <v>по профилю Фтизиатрия</v>
      </c>
      <c r="K273" s="69" t="s">
        <v>133</v>
      </c>
      <c r="L273" s="65" t="s">
        <v>118</v>
      </c>
      <c r="M273" s="66" t="s">
        <v>42</v>
      </c>
      <c r="N273" s="96">
        <v>2423</v>
      </c>
      <c r="O273" s="162">
        <v>1826</v>
      </c>
      <c r="P273" s="53"/>
      <c r="Q273" s="52">
        <f t="shared" si="205"/>
        <v>100.48149676709313</v>
      </c>
      <c r="R273" s="283"/>
      <c r="S273" s="282"/>
      <c r="T273" s="279"/>
      <c r="U273" s="295"/>
      <c r="V273" s="300"/>
      <c r="W273" s="308"/>
      <c r="X273" s="304"/>
    </row>
    <row r="274" spans="1:24" s="4" customFormat="1" ht="34.5" customHeight="1" thickBot="1" x14ac:dyDescent="0.3">
      <c r="A274" s="331"/>
      <c r="B274" s="44" t="str">
        <f t="shared" si="169"/>
        <v>ГБУЗ АО Харабалинская РБ</v>
      </c>
      <c r="C274" s="298"/>
      <c r="D274" s="19" t="str">
        <f t="shared" si="170"/>
        <v>ПМСП, не включенная в базовую программу ОМС</v>
      </c>
      <c r="E274" s="300" t="s">
        <v>137</v>
      </c>
      <c r="F274" s="44" t="str">
        <f t="shared" si="191"/>
        <v>амбулаторно</v>
      </c>
      <c r="G274" s="284" t="s">
        <v>161</v>
      </c>
      <c r="H274" s="44" t="str">
        <f t="shared" si="19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74" s="287" t="s">
        <v>265</v>
      </c>
      <c r="J274" s="44" t="str">
        <f t="shared" si="203"/>
        <v>по профилю психиатрия-наркология</v>
      </c>
      <c r="K274" s="68" t="s">
        <v>128</v>
      </c>
      <c r="L274" s="67" t="s">
        <v>3</v>
      </c>
      <c r="M274" s="67" t="s">
        <v>5</v>
      </c>
      <c r="N274" s="98">
        <v>99</v>
      </c>
      <c r="O274" s="98">
        <v>99</v>
      </c>
      <c r="P274" s="51">
        <f t="shared" ref="P274" si="206">IF(AND(N274&lt;&gt;0,M274="Кач."),O274/N274*100,"")</f>
        <v>100</v>
      </c>
      <c r="Q274" s="51"/>
      <c r="R274" s="283">
        <f>IFERROR(AVERAGE(P274:P276),"")</f>
        <v>100</v>
      </c>
      <c r="S274" s="282">
        <f>AVERAGE(Q274:Q276)</f>
        <v>109.14984804800125</v>
      </c>
      <c r="T274" s="279">
        <f>IFERROR((R274*0.7+S274*0.3)*2,S274*2)</f>
        <v>205.48990882880076</v>
      </c>
      <c r="U274" s="295" t="str">
        <f>IF(T274&lt;170,"ГЗ по услуге (работе) НЕ выполнено","")&amp;IF(AND(T274&gt;=170,T274&lt;=200),"ГЗ по услуге (работе) выполнено","")&amp;IF(T274&gt;200,"ГЗ по услуге (работе) ПЕРЕвыполнено","")</f>
        <v>ГЗ по услуге (работе) ПЕРЕвыполнено</v>
      </c>
      <c r="V274" s="300"/>
      <c r="W274" s="308"/>
      <c r="X274" s="304"/>
    </row>
    <row r="275" spans="1:24" s="4" customFormat="1" ht="28.5" customHeight="1" thickBot="1" x14ac:dyDescent="0.3">
      <c r="A275" s="331"/>
      <c r="B275" s="44" t="str">
        <f t="shared" si="169"/>
        <v>ГБУЗ АО Харабалинская РБ</v>
      </c>
      <c r="C275" s="298"/>
      <c r="D275" s="19" t="str">
        <f t="shared" si="170"/>
        <v>ПМСП, не включенная в базовую программу ОМС</v>
      </c>
      <c r="E275" s="300"/>
      <c r="F275" s="44" t="str">
        <f t="shared" si="191"/>
        <v>амбулаторно</v>
      </c>
      <c r="G275" s="285"/>
      <c r="H275" s="44" t="str">
        <f t="shared" si="19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75" s="288"/>
      <c r="J275" s="44" t="str">
        <f t="shared" si="203"/>
        <v>по профилю психиатрия-наркология</v>
      </c>
      <c r="K275" s="69" t="s">
        <v>40</v>
      </c>
      <c r="L275" s="65" t="s">
        <v>118</v>
      </c>
      <c r="M275" s="66" t="s">
        <v>42</v>
      </c>
      <c r="N275" s="96">
        <v>1565</v>
      </c>
      <c r="O275" s="162">
        <v>1379</v>
      </c>
      <c r="P275" s="53"/>
      <c r="Q275" s="52">
        <f t="shared" si="205"/>
        <v>117.48668796592119</v>
      </c>
      <c r="R275" s="283"/>
      <c r="S275" s="282"/>
      <c r="T275" s="279"/>
      <c r="U275" s="295"/>
      <c r="V275" s="300"/>
      <c r="W275" s="308"/>
      <c r="X275" s="304"/>
    </row>
    <row r="276" spans="1:24" s="4" customFormat="1" ht="28.5" customHeight="1" thickBot="1" x14ac:dyDescent="0.3">
      <c r="A276" s="331"/>
      <c r="B276" s="44" t="str">
        <f t="shared" si="169"/>
        <v>ГБУЗ АО Харабалинская РБ</v>
      </c>
      <c r="C276" s="298"/>
      <c r="D276" s="19" t="str">
        <f t="shared" si="170"/>
        <v>ПМСП, не включенная в базовую программу ОМС</v>
      </c>
      <c r="E276" s="300"/>
      <c r="F276" s="44" t="str">
        <f t="shared" si="191"/>
        <v>амбулаторно</v>
      </c>
      <c r="G276" s="285"/>
      <c r="H276" s="44" t="str">
        <f t="shared" si="19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76" s="288"/>
      <c r="J276" s="44" t="str">
        <f t="shared" si="203"/>
        <v>по профилю психиатрия-наркология</v>
      </c>
      <c r="K276" s="69" t="s">
        <v>133</v>
      </c>
      <c r="L276" s="65" t="s">
        <v>118</v>
      </c>
      <c r="M276" s="66" t="s">
        <v>42</v>
      </c>
      <c r="N276" s="96">
        <v>697</v>
      </c>
      <c r="O276" s="96">
        <v>527</v>
      </c>
      <c r="P276" s="53"/>
      <c r="Q276" s="52">
        <f t="shared" si="205"/>
        <v>100.8130081300813</v>
      </c>
      <c r="R276" s="283"/>
      <c r="S276" s="282"/>
      <c r="T276" s="279"/>
      <c r="U276" s="295"/>
      <c r="V276" s="300"/>
      <c r="W276" s="308"/>
      <c r="X276" s="304"/>
    </row>
    <row r="277" spans="1:24" s="4" customFormat="1" ht="28.5" customHeight="1" thickBot="1" x14ac:dyDescent="0.3">
      <c r="A277" s="331"/>
      <c r="B277" s="44" t="str">
        <f t="shared" si="169"/>
        <v>ГБУЗ АО Харабалинская РБ</v>
      </c>
      <c r="C277" s="298"/>
      <c r="D277" s="19" t="str">
        <f t="shared" si="170"/>
        <v>ПМСП, не включенная в базовую программу ОМС</v>
      </c>
      <c r="E277" s="287" t="s">
        <v>142</v>
      </c>
      <c r="F277" s="44" t="str">
        <f t="shared" si="191"/>
        <v>Дневной стационар</v>
      </c>
      <c r="G277" s="285" t="s">
        <v>161</v>
      </c>
      <c r="H277" s="44" t="str">
        <f t="shared" si="19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77" s="288"/>
      <c r="J277" s="44" t="str">
        <f t="shared" si="203"/>
        <v>по профилю психиатрия-наркология</v>
      </c>
      <c r="K277" s="68" t="s">
        <v>128</v>
      </c>
      <c r="L277" s="65" t="s">
        <v>3</v>
      </c>
      <c r="M277" s="67" t="s">
        <v>5</v>
      </c>
      <c r="N277" s="98">
        <v>99</v>
      </c>
      <c r="O277" s="98">
        <v>99</v>
      </c>
      <c r="P277" s="209">
        <f t="shared" ref="P277" si="207">IF(AND(N277&lt;&gt;0,M277="Кач."),O277/N277*100,"")</f>
        <v>100</v>
      </c>
      <c r="Q277" s="169"/>
      <c r="R277" s="276">
        <f>IFERROR(AVERAGE(P277:P278),"")</f>
        <v>100</v>
      </c>
      <c r="S277" s="274">
        <f>AVERAGE(Q277:Q278)</f>
        <v>94.444444444444457</v>
      </c>
      <c r="T277" s="272">
        <f>IFERROR((R277*0.7+S277*0.3)*2,S277*2)</f>
        <v>196.66666666666669</v>
      </c>
      <c r="U277" s="284" t="str">
        <f>IF(T277&lt;170,"ГЗ по услуге (работе) НЕ выполнено","")&amp;IF(AND(T277&gt;=170,T277&lt;=200),"ГЗ по услуге (работе) выполнено","")&amp;IF(T277&gt;200,"ГЗ по услуге (работе) ПЕРЕвыполнено","")</f>
        <v>ГЗ по услуге (работе) выполнено</v>
      </c>
      <c r="V277" s="287"/>
      <c r="W277" s="308"/>
      <c r="X277" s="304"/>
    </row>
    <row r="278" spans="1:24" s="4" customFormat="1" ht="34.5" customHeight="1" thickBot="1" x14ac:dyDescent="0.3">
      <c r="A278" s="331"/>
      <c r="B278" s="44" t="str">
        <f t="shared" si="169"/>
        <v>ГБУЗ АО Харабалинская РБ</v>
      </c>
      <c r="C278" s="298"/>
      <c r="D278" s="19" t="str">
        <f t="shared" si="170"/>
        <v>ПМСП, не включенная в базовую программу ОМС</v>
      </c>
      <c r="E278" s="289"/>
      <c r="F278" s="44" t="str">
        <f t="shared" si="191"/>
        <v>Дневной стационар</v>
      </c>
      <c r="G278" s="286"/>
      <c r="H278" s="44" t="str">
        <f t="shared" si="19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78" s="289"/>
      <c r="J278" s="44" t="str">
        <f t="shared" si="203"/>
        <v>по профилю психиатрия-наркология</v>
      </c>
      <c r="K278" s="69" t="s">
        <v>289</v>
      </c>
      <c r="L278" s="65" t="s">
        <v>118</v>
      </c>
      <c r="M278" s="66" t="s">
        <v>42</v>
      </c>
      <c r="N278" s="96">
        <v>24</v>
      </c>
      <c r="O278" s="96">
        <v>17</v>
      </c>
      <c r="P278" s="53"/>
      <c r="Q278" s="169">
        <f t="shared" si="205"/>
        <v>94.444444444444457</v>
      </c>
      <c r="R278" s="277"/>
      <c r="S278" s="275"/>
      <c r="T278" s="278"/>
      <c r="U278" s="286"/>
      <c r="V278" s="289"/>
      <c r="W278" s="308"/>
      <c r="X278" s="304"/>
    </row>
    <row r="279" spans="1:24" s="4" customFormat="1" ht="30.75" customHeight="1" thickBot="1" x14ac:dyDescent="0.3">
      <c r="A279" s="331"/>
      <c r="B279" s="44" t="str">
        <f t="shared" si="169"/>
        <v>ГБУЗ АО Харабалинская РБ</v>
      </c>
      <c r="C279" s="298"/>
      <c r="D279" s="19" t="str">
        <f t="shared" si="170"/>
        <v>ПМСП, не включенная в базовую программу ОМС</v>
      </c>
      <c r="E279" s="287" t="s">
        <v>137</v>
      </c>
      <c r="F279" s="44" t="str">
        <f t="shared" si="191"/>
        <v>амбулаторно</v>
      </c>
      <c r="G279" s="284" t="s">
        <v>39</v>
      </c>
      <c r="H279" s="44" t="str">
        <f t="shared" si="192"/>
        <v>Первичная медико-санитарная помощь, в части диагностики и лечения</v>
      </c>
      <c r="I279" s="287" t="s">
        <v>240</v>
      </c>
      <c r="J279" s="44" t="str">
        <f>IF(I279="",J278,I279)</f>
        <v>Вакцинация</v>
      </c>
      <c r="K279" s="68" t="s">
        <v>128</v>
      </c>
      <c r="L279" s="67" t="s">
        <v>3</v>
      </c>
      <c r="M279" s="67" t="s">
        <v>5</v>
      </c>
      <c r="N279" s="98">
        <v>99</v>
      </c>
      <c r="O279" s="98">
        <v>99</v>
      </c>
      <c r="P279" s="119">
        <f t="shared" ref="P279" si="208">IF(AND(N279&lt;&gt;0,M279="Кач."),O279/N279*100,"")</f>
        <v>100</v>
      </c>
      <c r="Q279" s="119"/>
      <c r="R279" s="283">
        <f>IFERROR(AVERAGE(P279:P280),"")</f>
        <v>100</v>
      </c>
      <c r="S279" s="282">
        <f>AVERAGE(Q279:Q280)</f>
        <v>98.946653075093437</v>
      </c>
      <c r="T279" s="279">
        <f>IFERROR((R279*0.7+S279*0.3)*2,S279*2)</f>
        <v>199.36799184505605</v>
      </c>
      <c r="U279" s="295" t="str">
        <f>IF(T279&lt;170,"ГЗ по услуге (работе) НЕ выполнено","")&amp;IF(AND(T279&gt;=170,T279&lt;=200),"ГЗ по услуге (работе) выполнено","")&amp;IF(T279&gt;200,"ГЗ по услуге (работе) ПЕРЕвыполнено","")</f>
        <v>ГЗ по услуге (работе) выполнено</v>
      </c>
      <c r="V279" s="295"/>
      <c r="W279" s="308"/>
      <c r="X279" s="304"/>
    </row>
    <row r="280" spans="1:24" s="4" customFormat="1" ht="28.5" customHeight="1" thickBot="1" x14ac:dyDescent="0.3">
      <c r="A280" s="331"/>
      <c r="B280" s="44" t="str">
        <f t="shared" si="169"/>
        <v>ГБУЗ АО Харабалинская РБ</v>
      </c>
      <c r="C280" s="299"/>
      <c r="D280" s="19" t="str">
        <f t="shared" si="170"/>
        <v>ПМСП, не включенная в базовую программу ОМС</v>
      </c>
      <c r="E280" s="289"/>
      <c r="F280" s="44" t="str">
        <f t="shared" si="191"/>
        <v>амбулаторно</v>
      </c>
      <c r="G280" s="286"/>
      <c r="H280" s="44" t="str">
        <f t="shared" si="192"/>
        <v>Первичная медико-санитарная помощь, в части диагностики и лечения</v>
      </c>
      <c r="I280" s="289"/>
      <c r="J280" s="44" t="str">
        <f t="shared" ref="J280:J324" si="209">IF(I280="",J279,I280)</f>
        <v>Вакцинация</v>
      </c>
      <c r="K280" s="69" t="s">
        <v>40</v>
      </c>
      <c r="L280" s="65" t="s">
        <v>118</v>
      </c>
      <c r="M280" s="66" t="s">
        <v>42</v>
      </c>
      <c r="N280" s="96">
        <v>981</v>
      </c>
      <c r="O280" s="96">
        <v>728</v>
      </c>
      <c r="P280" s="53"/>
      <c r="Q280" s="120">
        <f t="shared" ref="Q280" si="210">IF(AND(N280&lt;&gt;0,M280="объем"),(O280/N280*100)/$Y$2*12,"")</f>
        <v>98.946653075093437</v>
      </c>
      <c r="R280" s="283"/>
      <c r="S280" s="282"/>
      <c r="T280" s="279"/>
      <c r="U280" s="295"/>
      <c r="V280" s="295"/>
      <c r="W280" s="308"/>
      <c r="X280" s="304"/>
    </row>
    <row r="281" spans="1:24" s="4" customFormat="1" ht="28.5" customHeight="1" thickBot="1" x14ac:dyDescent="0.3">
      <c r="A281" s="331"/>
      <c r="B281" s="44" t="str">
        <f t="shared" si="169"/>
        <v>ГБУЗ АО Харабалинская РБ</v>
      </c>
      <c r="C281" s="296" t="s">
        <v>136</v>
      </c>
      <c r="D281" s="19" t="str">
        <f t="shared" si="170"/>
        <v>Медицинская помощь в экстренной форме незастрахованным гражданам в системе обязательного медицинского страхования</v>
      </c>
      <c r="E281" s="284" t="s">
        <v>137</v>
      </c>
      <c r="F281" s="44" t="str">
        <f t="shared" si="191"/>
        <v>амбулаторно</v>
      </c>
      <c r="G281" s="295" t="s">
        <v>136</v>
      </c>
      <c r="H281" s="44" t="str">
        <f t="shared" si="192"/>
        <v>Медицинская помощь в экстренной форме незастрахованным гражданам в системе обязательного медицинского страхования</v>
      </c>
      <c r="I281" s="295" t="s">
        <v>143</v>
      </c>
      <c r="J281" s="44" t="str">
        <f t="shared" si="209"/>
        <v xml:space="preserve">Не применяется </v>
      </c>
      <c r="K281" s="67" t="s">
        <v>128</v>
      </c>
      <c r="L281" s="67" t="s">
        <v>3</v>
      </c>
      <c r="M281" s="67" t="s">
        <v>5</v>
      </c>
      <c r="N281" s="98">
        <v>99</v>
      </c>
      <c r="O281" s="98">
        <v>99</v>
      </c>
      <c r="P281" s="51">
        <f t="shared" ref="P281" si="211">IF(AND(N281&lt;&gt;0,M281="Кач."),O281/N281*100,"")</f>
        <v>100</v>
      </c>
      <c r="Q281" s="51"/>
      <c r="R281" s="283">
        <f>IFERROR(AVERAGE(P281:P283),"")</f>
        <v>100</v>
      </c>
      <c r="S281" s="282">
        <f>AVERAGE(Q281:Q283)</f>
        <v>116.75738809005584</v>
      </c>
      <c r="T281" s="279">
        <f>IFERROR((R281*0.7+S281*0.3)*2,S281*2)</f>
        <v>210.05443285403351</v>
      </c>
      <c r="U281" s="295" t="str">
        <f>IF(T281&lt;170,"ГЗ по услуге (работе) НЕ выполнено","")&amp;IF(AND(T281&gt;=170,T281&lt;=200),"ГЗ по услуге (работе) выполнено","")&amp;IF(T281&gt;200,"ГЗ по услуге (работе) ПЕРЕвыполнено","")</f>
        <v>ГЗ по услуге (работе) ПЕРЕвыполнено</v>
      </c>
      <c r="V281" s="333"/>
      <c r="W281" s="308"/>
      <c r="X281" s="304"/>
    </row>
    <row r="282" spans="1:24" s="4" customFormat="1" ht="37.5" customHeight="1" thickBot="1" x14ac:dyDescent="0.3">
      <c r="A282" s="331"/>
      <c r="B282" s="44" t="str">
        <f t="shared" si="169"/>
        <v>ГБУЗ АО Харабалинская РБ</v>
      </c>
      <c r="C282" s="296"/>
      <c r="D282" s="19" t="str">
        <f t="shared" si="170"/>
        <v>Медицинская помощь в экстренной форме незастрахованным гражданам в системе обязательного медицинского страхования</v>
      </c>
      <c r="E282" s="286"/>
      <c r="F282" s="44" t="str">
        <f t="shared" si="191"/>
        <v>амбулаторно</v>
      </c>
      <c r="G282" s="295"/>
      <c r="H282" s="44" t="str">
        <f t="shared" si="192"/>
        <v>Медицинская помощь в экстренной форме незастрахованным гражданам в системе обязательного медицинского страхования</v>
      </c>
      <c r="I282" s="295"/>
      <c r="J282" s="44" t="str">
        <f t="shared" si="209"/>
        <v xml:space="preserve">Не применяется </v>
      </c>
      <c r="K282" s="69" t="s">
        <v>40</v>
      </c>
      <c r="L282" s="65" t="s">
        <v>118</v>
      </c>
      <c r="M282" s="66" t="s">
        <v>42</v>
      </c>
      <c r="N282" s="162">
        <v>2811</v>
      </c>
      <c r="O282" s="162">
        <v>2102</v>
      </c>
      <c r="P282" s="53"/>
      <c r="Q282" s="120">
        <f>IF(AND(N282&lt;&gt;0,M282="объем"),(O282/N282*100)/$Y$2*12,"")</f>
        <v>99.70354559468754</v>
      </c>
      <c r="R282" s="283"/>
      <c r="S282" s="282"/>
      <c r="T282" s="279"/>
      <c r="U282" s="295"/>
      <c r="V282" s="333"/>
      <c r="W282" s="308"/>
      <c r="X282" s="304"/>
    </row>
    <row r="283" spans="1:24" s="4" customFormat="1" ht="36.75" customHeight="1" thickBot="1" x14ac:dyDescent="0.3">
      <c r="A283" s="331"/>
      <c r="B283" s="44" t="str">
        <f t="shared" si="169"/>
        <v>ГБУЗ АО Харабалинская РБ</v>
      </c>
      <c r="C283" s="296"/>
      <c r="D283" s="19" t="str">
        <f t="shared" si="170"/>
        <v>Медицинская помощь в экстренной форме незастрахованным гражданам в системе обязательного медицинского страхования</v>
      </c>
      <c r="E283" s="121" t="s">
        <v>50</v>
      </c>
      <c r="F283" s="44" t="str">
        <f t="shared" si="191"/>
        <v>Вне медицинской организации</v>
      </c>
      <c r="G283" s="295"/>
      <c r="H283" s="44" t="str">
        <f t="shared" si="192"/>
        <v>Медицинская помощь в экстренной форме незастрахованным гражданам в системе обязательного медицинского страхования</v>
      </c>
      <c r="I283" s="295"/>
      <c r="J283" s="44" t="str">
        <f t="shared" si="209"/>
        <v xml:space="preserve">Не применяется </v>
      </c>
      <c r="K283" s="69" t="s">
        <v>146</v>
      </c>
      <c r="L283" s="70" t="s">
        <v>41</v>
      </c>
      <c r="M283" s="66" t="s">
        <v>42</v>
      </c>
      <c r="N283" s="94">
        <v>837</v>
      </c>
      <c r="O283" s="96">
        <v>840</v>
      </c>
      <c r="P283" s="53"/>
      <c r="Q283" s="52">
        <f t="shared" si="205"/>
        <v>133.81123058542414</v>
      </c>
      <c r="R283" s="283"/>
      <c r="S283" s="282"/>
      <c r="T283" s="279"/>
      <c r="U283" s="295"/>
      <c r="V283" s="333"/>
      <c r="W283" s="308"/>
      <c r="X283" s="304"/>
    </row>
    <row r="284" spans="1:24" s="4" customFormat="1" ht="34.5" customHeight="1" thickBot="1" x14ac:dyDescent="0.3">
      <c r="A284" s="331"/>
      <c r="B284" s="44" t="str">
        <f t="shared" si="169"/>
        <v>ГБУЗ АО Харабалинская РБ</v>
      </c>
      <c r="C284" s="296" t="s">
        <v>188</v>
      </c>
      <c r="D284" s="19" t="str">
        <f t="shared" si="170"/>
        <v>Медицинское освидетельствование на состояние опьянения (алкогольного, наркотического или иного токсического)</v>
      </c>
      <c r="E284" s="300" t="s">
        <v>47</v>
      </c>
      <c r="F284" s="44" t="str">
        <f t="shared" si="191"/>
        <v>Не предусмотрено</v>
      </c>
      <c r="G284" s="300" t="s">
        <v>47</v>
      </c>
      <c r="H284" s="44" t="str">
        <f t="shared" si="192"/>
        <v>Не предусмотрено</v>
      </c>
      <c r="I284" s="300" t="s">
        <v>47</v>
      </c>
      <c r="J284" s="44" t="str">
        <f t="shared" si="209"/>
        <v>Не предусмотрено</v>
      </c>
      <c r="K284" s="80" t="s">
        <v>57</v>
      </c>
      <c r="L284" s="67" t="s">
        <v>57</v>
      </c>
      <c r="M284" s="68"/>
      <c r="N284" s="98"/>
      <c r="O284" s="98"/>
      <c r="P284" s="51" t="str">
        <f t="shared" ref="P284" si="212">IF(AND(N284&lt;&gt;0,M284="Кач."),O284/N284*100,"")</f>
        <v/>
      </c>
      <c r="Q284" s="51"/>
      <c r="R284" s="283" t="str">
        <f>IFERROR(AVERAGE(P284:P285),"")</f>
        <v/>
      </c>
      <c r="S284" s="282">
        <f>AVERAGE(Q284:Q285)</f>
        <v>62.857142857142847</v>
      </c>
      <c r="T284" s="279">
        <f>IFERROR((R284*0.7+S284*0.3)*2,S284*2)</f>
        <v>125.71428571428569</v>
      </c>
      <c r="U284" s="295" t="str">
        <f>IF(T284&lt;170,"ГЗ по услуге (работе) НЕ выполнено","")&amp;IF(AND(T284&gt;=170,T284&lt;=200),"ГЗ по услуге (работе) выполнено","")&amp;IF(T284&gt;200,"ГЗ по услуге (работе) ПЕРЕвыполнено","")</f>
        <v>ГЗ по услуге (работе) НЕ выполнено</v>
      </c>
      <c r="V284" s="295"/>
      <c r="W284" s="308"/>
      <c r="X284" s="304"/>
    </row>
    <row r="285" spans="1:24" s="4" customFormat="1" ht="28.5" customHeight="1" thickBot="1" x14ac:dyDescent="0.3">
      <c r="A285" s="331"/>
      <c r="B285" s="44" t="str">
        <f t="shared" si="169"/>
        <v>ГБУЗ АО Харабалинская РБ</v>
      </c>
      <c r="C285" s="296"/>
      <c r="D285" s="19" t="str">
        <f t="shared" si="170"/>
        <v>Медицинское освидетельствование на состояние опьянения (алкогольного, наркотического или иного токсического)</v>
      </c>
      <c r="E285" s="300"/>
      <c r="F285" s="44" t="str">
        <f t="shared" si="191"/>
        <v>Не предусмотрено</v>
      </c>
      <c r="G285" s="300"/>
      <c r="H285" s="44" t="str">
        <f t="shared" si="192"/>
        <v>Не предусмотрено</v>
      </c>
      <c r="I285" s="300"/>
      <c r="J285" s="44" t="str">
        <f t="shared" si="209"/>
        <v>Не предусмотрено</v>
      </c>
      <c r="K285" s="69" t="s">
        <v>189</v>
      </c>
      <c r="L285" s="70" t="s">
        <v>58</v>
      </c>
      <c r="M285" s="66" t="s">
        <v>42</v>
      </c>
      <c r="N285" s="96">
        <v>700</v>
      </c>
      <c r="O285" s="96">
        <v>330</v>
      </c>
      <c r="P285" s="53"/>
      <c r="Q285" s="266">
        <f t="shared" ref="Q285" si="213">IF(AND(N285&lt;&gt;0,M285="объем"),(O285/N285*100)/$Y$2*12,"")</f>
        <v>62.857142857142847</v>
      </c>
      <c r="R285" s="283"/>
      <c r="S285" s="282"/>
      <c r="T285" s="279"/>
      <c r="U285" s="295"/>
      <c r="V285" s="295"/>
      <c r="W285" s="308"/>
      <c r="X285" s="304"/>
    </row>
    <row r="286" spans="1:24" s="4" customFormat="1" ht="28.5" customHeight="1" thickBot="1" x14ac:dyDescent="0.3">
      <c r="A286" s="331"/>
      <c r="B286" s="44" t="str">
        <f t="shared" si="169"/>
        <v>ГБУЗ АО Харабалинская РБ</v>
      </c>
      <c r="C286" s="318" t="s">
        <v>71</v>
      </c>
      <c r="D286" s="19" t="str">
        <f t="shared" si="170"/>
        <v>Паллиативная медицинская помощь</v>
      </c>
      <c r="E286" s="295" t="s">
        <v>138</v>
      </c>
      <c r="F286" s="44" t="str">
        <f t="shared" si="191"/>
        <v>стационар</v>
      </c>
      <c r="G286" s="295" t="s">
        <v>43</v>
      </c>
      <c r="H286" s="44" t="str">
        <f t="shared" si="192"/>
        <v>паллиативная медицинская помощь</v>
      </c>
      <c r="I286" s="295" t="s">
        <v>143</v>
      </c>
      <c r="J286" s="44" t="str">
        <f t="shared" si="209"/>
        <v xml:space="preserve">Не применяется </v>
      </c>
      <c r="K286" s="67" t="s">
        <v>128</v>
      </c>
      <c r="L286" s="67" t="s">
        <v>3</v>
      </c>
      <c r="M286" s="67" t="s">
        <v>5</v>
      </c>
      <c r="N286" s="98">
        <v>99</v>
      </c>
      <c r="O286" s="98">
        <v>99</v>
      </c>
      <c r="P286" s="51">
        <f t="shared" ref="P286" si="214">IF(AND(N286&lt;&gt;0,M286="Кач."),O286/N286*100,"")</f>
        <v>100</v>
      </c>
      <c r="Q286" s="51"/>
      <c r="R286" s="283">
        <f>IFERROR(AVERAGE(P286:P287),"")</f>
        <v>100</v>
      </c>
      <c r="S286" s="433">
        <f>AVERAGE(Q286:Q287)</f>
        <v>83.736664064532917</v>
      </c>
      <c r="T286" s="279">
        <f>IFERROR((R286*0.7+S286*0.3)*2,S286*2)</f>
        <v>190.24199843871975</v>
      </c>
      <c r="U286" s="295" t="str">
        <f>IF(T286&lt;170,"ГЗ по услуге (работе) НЕ выполнено","")&amp;IF(AND(T286&gt;=170,T286&lt;=200),"ГЗ по услуге (работе) выполнено","")&amp;IF(T286&gt;200,"ГЗ по услуге (работе) ПЕРЕвыполнено","")</f>
        <v>ГЗ по услуге (работе) выполнено</v>
      </c>
      <c r="V286" s="295"/>
      <c r="W286" s="308"/>
      <c r="X286" s="304"/>
    </row>
    <row r="287" spans="1:24" s="4" customFormat="1" ht="37.5" customHeight="1" thickBot="1" x14ac:dyDescent="0.3">
      <c r="A287" s="331"/>
      <c r="B287" s="44" t="str">
        <f t="shared" si="169"/>
        <v>ГБУЗ АО Харабалинская РБ</v>
      </c>
      <c r="C287" s="327"/>
      <c r="D287" s="19" t="str">
        <f t="shared" si="170"/>
        <v>Паллиативная медицинская помощь</v>
      </c>
      <c r="E287" s="295"/>
      <c r="F287" s="44" t="str">
        <f t="shared" si="191"/>
        <v>стационар</v>
      </c>
      <c r="G287" s="295"/>
      <c r="H287" s="44" t="str">
        <f t="shared" si="192"/>
        <v>паллиативная медицинская помощь</v>
      </c>
      <c r="I287" s="295"/>
      <c r="J287" s="44" t="str">
        <f t="shared" si="209"/>
        <v xml:space="preserve">Не применяется </v>
      </c>
      <c r="K287" s="64" t="s">
        <v>134</v>
      </c>
      <c r="L287" s="65" t="s">
        <v>135</v>
      </c>
      <c r="M287" s="66" t="s">
        <v>42</v>
      </c>
      <c r="N287" s="164">
        <v>2562</v>
      </c>
      <c r="O287" s="162">
        <v>1609</v>
      </c>
      <c r="P287" s="53"/>
      <c r="Q287" s="252">
        <f>IF(AND(N287&lt;&gt;0,M287="объем"),(O287/N287*100)/$Y$2*12,"")</f>
        <v>83.736664064532917</v>
      </c>
      <c r="R287" s="283"/>
      <c r="S287" s="433"/>
      <c r="T287" s="279"/>
      <c r="U287" s="295"/>
      <c r="V287" s="295"/>
      <c r="W287" s="308"/>
      <c r="X287" s="304"/>
    </row>
    <row r="288" spans="1:24" s="4" customFormat="1" ht="28.5" customHeight="1" thickBot="1" x14ac:dyDescent="0.3">
      <c r="A288" s="331"/>
      <c r="B288" s="44" t="str">
        <f t="shared" si="169"/>
        <v>ГБУЗ АО Харабалинская РБ</v>
      </c>
      <c r="C288" s="327"/>
      <c r="D288" s="19" t="str">
        <f t="shared" si="170"/>
        <v>Паллиативная медицинская помощь</v>
      </c>
      <c r="E288" s="284" t="s">
        <v>243</v>
      </c>
      <c r="F288" s="44" t="str">
        <f t="shared" si="191"/>
        <v>амбулаторно на дому</v>
      </c>
      <c r="G288" s="295" t="s">
        <v>43</v>
      </c>
      <c r="H288" s="44" t="str">
        <f t="shared" si="192"/>
        <v>паллиативная медицинская помощь</v>
      </c>
      <c r="I288" s="295" t="s">
        <v>143</v>
      </c>
      <c r="J288" s="44" t="str">
        <f t="shared" si="209"/>
        <v xml:space="preserve">Не применяется </v>
      </c>
      <c r="K288" s="67" t="s">
        <v>128</v>
      </c>
      <c r="L288" s="67" t="s">
        <v>3</v>
      </c>
      <c r="M288" s="67" t="s">
        <v>5</v>
      </c>
      <c r="N288" s="98">
        <v>99</v>
      </c>
      <c r="O288" s="98">
        <v>99</v>
      </c>
      <c r="P288" s="119">
        <f t="shared" ref="P288" si="215">IF(AND(N288&lt;&gt;0,M288="Кач."),O288/N288*100,"")</f>
        <v>100</v>
      </c>
      <c r="Q288" s="119"/>
      <c r="R288" s="283">
        <f>IFERROR(AVERAGE(P288:P289),"")</f>
        <v>100</v>
      </c>
      <c r="S288" s="282">
        <f>AVERAGE(Q288:Q289)</f>
        <v>99.214365881032563</v>
      </c>
      <c r="T288" s="279">
        <f>IFERROR((R288*0.7+S288*0.3)*2,S288*2)</f>
        <v>199.52861952861954</v>
      </c>
      <c r="U288" s="295" t="str">
        <f>IF(T288&lt;170,"ГЗ по услуге (работе) НЕ выполнено","")&amp;IF(AND(T288&gt;=170,T288&lt;=200),"ГЗ по услуге (работе) выполнено","")&amp;IF(T288&gt;200,"ГЗ по услуге (работе) ПЕРЕвыполнено","")</f>
        <v>ГЗ по услуге (работе) выполнено</v>
      </c>
      <c r="V288" s="295"/>
      <c r="W288" s="308"/>
      <c r="X288" s="304"/>
    </row>
    <row r="289" spans="1:24" s="4" customFormat="1" ht="39.75" customHeight="1" thickBot="1" x14ac:dyDescent="0.3">
      <c r="A289" s="331"/>
      <c r="B289" s="44" t="str">
        <f t="shared" si="169"/>
        <v>ГБУЗ АО Харабалинская РБ</v>
      </c>
      <c r="C289" s="327"/>
      <c r="D289" s="19" t="str">
        <f t="shared" si="170"/>
        <v>Паллиативная медицинская помощь</v>
      </c>
      <c r="E289" s="286"/>
      <c r="F289" s="44" t="str">
        <f t="shared" si="191"/>
        <v>амбулаторно на дому</v>
      </c>
      <c r="G289" s="295"/>
      <c r="H289" s="44" t="str">
        <f t="shared" si="192"/>
        <v>паллиативная медицинская помощь</v>
      </c>
      <c r="I289" s="295"/>
      <c r="J289" s="44" t="str">
        <f t="shared" si="209"/>
        <v xml:space="preserve">Не применяется </v>
      </c>
      <c r="K289" s="69" t="s">
        <v>40</v>
      </c>
      <c r="L289" s="65" t="s">
        <v>118</v>
      </c>
      <c r="M289" s="66" t="s">
        <v>42</v>
      </c>
      <c r="N289" s="96">
        <v>594</v>
      </c>
      <c r="O289" s="96">
        <v>442</v>
      </c>
      <c r="P289" s="53"/>
      <c r="Q289" s="120">
        <f t="shared" ref="Q289" si="216">IF(AND(N289&lt;&gt;0,M289="объем"),(O289/N289*100)/$Y$2*12,"")</f>
        <v>99.214365881032563</v>
      </c>
      <c r="R289" s="283"/>
      <c r="S289" s="282"/>
      <c r="T289" s="279"/>
      <c r="U289" s="295"/>
      <c r="V289" s="295"/>
      <c r="W289" s="308"/>
      <c r="X289" s="304"/>
    </row>
    <row r="290" spans="1:24" s="4" customFormat="1" ht="28.5" customHeight="1" thickBot="1" x14ac:dyDescent="0.3">
      <c r="A290" s="331"/>
      <c r="B290" s="44" t="str">
        <f t="shared" si="169"/>
        <v>ГБУЗ АО Харабалинская РБ</v>
      </c>
      <c r="C290" s="327"/>
      <c r="D290" s="19" t="str">
        <f t="shared" si="170"/>
        <v>Паллиативная медицинская помощь</v>
      </c>
      <c r="E290" s="284" t="s">
        <v>241</v>
      </c>
      <c r="F290" s="44" t="str">
        <f t="shared" si="191"/>
        <v>амбулаторно на дому выездными патронажными бригадами</v>
      </c>
      <c r="G290" s="295" t="s">
        <v>43</v>
      </c>
      <c r="H290" s="44" t="str">
        <f t="shared" si="192"/>
        <v>паллиативная медицинская помощь</v>
      </c>
      <c r="I290" s="295" t="s">
        <v>143</v>
      </c>
      <c r="J290" s="44" t="str">
        <f t="shared" si="209"/>
        <v xml:space="preserve">Не применяется </v>
      </c>
      <c r="K290" s="67" t="s">
        <v>128</v>
      </c>
      <c r="L290" s="67" t="s">
        <v>3</v>
      </c>
      <c r="M290" s="67" t="s">
        <v>5</v>
      </c>
      <c r="N290" s="98">
        <v>99</v>
      </c>
      <c r="O290" s="98">
        <v>99</v>
      </c>
      <c r="P290" s="119">
        <f t="shared" ref="P290:P292" si="217">IF(AND(N290&lt;&gt;0,M290="Кач."),O290/N290*100,"")</f>
        <v>100</v>
      </c>
      <c r="Q290" s="119"/>
      <c r="R290" s="283">
        <f>IFERROR(AVERAGE(P290:P291),"")</f>
        <v>100</v>
      </c>
      <c r="S290" s="282">
        <f>AVERAGE(Q290:Q291)</f>
        <v>104.79452054794521</v>
      </c>
      <c r="T290" s="279">
        <f>IFERROR((R290*0.7+S290*0.3)*2,S290*2)</f>
        <v>202.87671232876713</v>
      </c>
      <c r="U290" s="295" t="str">
        <f>IF(T290&lt;170,"ГЗ по услуге (работе) НЕ выполнено","")&amp;IF(AND(T290&gt;=170,T290&lt;=200),"ГЗ по услуге (работе) выполнено","")&amp;IF(T290&gt;200,"ГЗ по услуге (работе) ПЕРЕвыполнено","")</f>
        <v>ГЗ по услуге (работе) ПЕРЕвыполнено</v>
      </c>
      <c r="V290" s="295"/>
      <c r="W290" s="308"/>
      <c r="X290" s="304"/>
    </row>
    <row r="291" spans="1:24" s="4" customFormat="1" ht="28.5" customHeight="1" thickBot="1" x14ac:dyDescent="0.3">
      <c r="A291" s="331"/>
      <c r="B291" s="44" t="str">
        <f t="shared" si="169"/>
        <v>ГБУЗ АО Харабалинская РБ</v>
      </c>
      <c r="C291" s="319"/>
      <c r="D291" s="19" t="str">
        <f>IF(C291="",D290,C291)</f>
        <v>Паллиативная медицинская помощь</v>
      </c>
      <c r="E291" s="286"/>
      <c r="F291" s="44" t="str">
        <f>IF(E291="",F290,E291)</f>
        <v>амбулаторно на дому выездными патронажными бригадами</v>
      </c>
      <c r="G291" s="295"/>
      <c r="H291" s="44" t="str">
        <f>IF(G291="",H290,G291)</f>
        <v>паллиативная медицинская помощь</v>
      </c>
      <c r="I291" s="295"/>
      <c r="J291" s="44" t="str">
        <f t="shared" si="209"/>
        <v xml:space="preserve">Не применяется </v>
      </c>
      <c r="K291" s="69" t="s">
        <v>40</v>
      </c>
      <c r="L291" s="65" t="s">
        <v>118</v>
      </c>
      <c r="M291" s="66" t="s">
        <v>42</v>
      </c>
      <c r="N291" s="96">
        <v>584</v>
      </c>
      <c r="O291" s="96">
        <v>459</v>
      </c>
      <c r="P291" s="53"/>
      <c r="Q291" s="120">
        <f t="shared" ref="Q291:Q293" si="218">IF(AND(N291&lt;&gt;0,M291="объем"),(O291/N291*100)/$Y$2*12,"")</f>
        <v>104.79452054794521</v>
      </c>
      <c r="R291" s="283"/>
      <c r="S291" s="282"/>
      <c r="T291" s="279"/>
      <c r="U291" s="295"/>
      <c r="V291" s="295"/>
      <c r="W291" s="308"/>
      <c r="X291" s="304"/>
    </row>
    <row r="292" spans="1:24" s="4" customFormat="1" ht="28.5" customHeight="1" thickBot="1" x14ac:dyDescent="0.3">
      <c r="A292" s="331"/>
      <c r="B292" s="44" t="str">
        <f t="shared" si="169"/>
        <v>ГБУЗ АО Харабалинская РБ</v>
      </c>
      <c r="C292" s="318" t="s">
        <v>298</v>
      </c>
      <c r="D292" s="19" t="str">
        <f t="shared" si="170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292" s="284" t="s">
        <v>137</v>
      </c>
      <c r="F292" s="44" t="str">
        <f t="shared" si="191"/>
        <v>амбулаторно</v>
      </c>
      <c r="G292" s="287" t="s">
        <v>298</v>
      </c>
      <c r="H292" s="44" t="str">
        <f t="shared" si="192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292" s="284" t="s">
        <v>47</v>
      </c>
      <c r="J292" s="44" t="str">
        <f t="shared" si="209"/>
        <v>Не предусмотрено</v>
      </c>
      <c r="K292" s="82" t="s">
        <v>294</v>
      </c>
      <c r="L292" s="67" t="s">
        <v>3</v>
      </c>
      <c r="M292" s="67" t="s">
        <v>5</v>
      </c>
      <c r="N292" s="98">
        <v>99</v>
      </c>
      <c r="O292" s="98">
        <v>99</v>
      </c>
      <c r="P292" s="209">
        <f t="shared" si="217"/>
        <v>100</v>
      </c>
      <c r="Q292" s="208"/>
      <c r="R292" s="283">
        <f>IFERROR(AVERAGE(P292:P293),"")</f>
        <v>100</v>
      </c>
      <c r="S292" s="282">
        <f>AVERAGE(Q292:Q293)</f>
        <v>99.139784946236574</v>
      </c>
      <c r="T292" s="279">
        <f>IFERROR((R292*0.7+S292*0.3)*2,S292*2)</f>
        <v>199.48387096774195</v>
      </c>
      <c r="U292" s="284" t="str">
        <f>IF(T292&lt;170,"ГЗ по услуге (работе) НЕ выполнено","")&amp;IF(AND(T292&gt;=170,T292&lt;=200),"ГЗ по услуге (работе) выполнено","")&amp;IF(T292&gt;200,"ГЗ по услуге (работе) ПЕРЕвыполнено","")</f>
        <v>ГЗ по услуге (работе) выполнено</v>
      </c>
      <c r="V292" s="284"/>
      <c r="W292" s="308"/>
      <c r="X292" s="304"/>
    </row>
    <row r="293" spans="1:24" s="4" customFormat="1" ht="28.5" customHeight="1" thickBot="1" x14ac:dyDescent="0.3">
      <c r="A293" s="331"/>
      <c r="B293" s="44" t="str">
        <f t="shared" si="169"/>
        <v>ГБУЗ АО Харабалинская РБ</v>
      </c>
      <c r="C293" s="319"/>
      <c r="D293" s="19" t="str">
        <f t="shared" si="170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293" s="286"/>
      <c r="F293" s="44" t="str">
        <f t="shared" si="191"/>
        <v>амбулаторно</v>
      </c>
      <c r="G293" s="289"/>
      <c r="H293" s="44" t="str">
        <f t="shared" si="192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293" s="286"/>
      <c r="J293" s="44" t="str">
        <f t="shared" si="209"/>
        <v>Не предусмотрено</v>
      </c>
      <c r="K293" s="64" t="s">
        <v>40</v>
      </c>
      <c r="L293" s="207" t="s">
        <v>118</v>
      </c>
      <c r="M293" s="66" t="s">
        <v>42</v>
      </c>
      <c r="N293" s="96">
        <v>620</v>
      </c>
      <c r="O293" s="96">
        <v>461</v>
      </c>
      <c r="P293" s="53"/>
      <c r="Q293" s="208">
        <f t="shared" si="218"/>
        <v>99.139784946236574</v>
      </c>
      <c r="R293" s="283"/>
      <c r="S293" s="282"/>
      <c r="T293" s="279"/>
      <c r="U293" s="286"/>
      <c r="V293" s="286"/>
      <c r="W293" s="308"/>
      <c r="X293" s="304"/>
    </row>
    <row r="294" spans="1:24" s="4" customFormat="1" ht="28.5" customHeight="1" thickBot="1" x14ac:dyDescent="0.3">
      <c r="A294" s="331"/>
      <c r="B294" s="44" t="str">
        <f t="shared" si="169"/>
        <v>ГБУЗ АО Харабалинская РБ</v>
      </c>
      <c r="C294" s="382" t="s">
        <v>124</v>
      </c>
      <c r="D294" s="19" t="str">
        <f t="shared" si="17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94" s="284" t="s">
        <v>138</v>
      </c>
      <c r="F294" s="44" t="str">
        <f t="shared" si="191"/>
        <v>стационар</v>
      </c>
      <c r="G294" s="295" t="s">
        <v>51</v>
      </c>
      <c r="H294" s="44" t="str">
        <f t="shared" si="192"/>
        <v>терапия</v>
      </c>
      <c r="I294" s="284" t="s">
        <v>143</v>
      </c>
      <c r="J294" s="44" t="str">
        <f>IF(I294="",J293,I294)</f>
        <v xml:space="preserve">Не применяется </v>
      </c>
      <c r="K294" s="67" t="s">
        <v>128</v>
      </c>
      <c r="L294" s="67" t="s">
        <v>3</v>
      </c>
      <c r="M294" s="67" t="s">
        <v>5</v>
      </c>
      <c r="N294" s="98">
        <v>99</v>
      </c>
      <c r="O294" s="98">
        <v>99</v>
      </c>
      <c r="P294" s="51">
        <f t="shared" ref="P294" si="219">IF(AND(N294&lt;&gt;0,M294="Кач."),O294/N294*100,"")</f>
        <v>100</v>
      </c>
      <c r="Q294" s="51"/>
      <c r="R294" s="276">
        <f>IFERROR(AVERAGE(P294:P296),"")</f>
        <v>100</v>
      </c>
      <c r="S294" s="274">
        <f>AVERAGE(Q294:Q296)</f>
        <v>115.65851565851565</v>
      </c>
      <c r="T294" s="272">
        <f>IFERROR((R294*0.7+S294*0.3)*2,S294*2)</f>
        <v>209.39510939510939</v>
      </c>
      <c r="U294" s="284" t="str">
        <f>IF(T294&lt;170,"ГЗ по услуге (работе) НЕ выполнено","")&amp;IF(AND(T294&gt;=170,T294&lt;=200),"ГЗ по услуге (работе) выполнено","")&amp;IF(T294&gt;200,"ГЗ по услуге (работе) ПЕРЕвыполнено","")</f>
        <v>ГЗ по услуге (работе) ПЕРЕвыполнено</v>
      </c>
      <c r="V294" s="284"/>
      <c r="W294" s="308"/>
      <c r="X294" s="304"/>
    </row>
    <row r="295" spans="1:24" s="4" customFormat="1" ht="28.5" customHeight="1" thickBot="1" x14ac:dyDescent="0.3">
      <c r="A295" s="331"/>
      <c r="B295" s="44" t="str">
        <f t="shared" si="169"/>
        <v>ГБУЗ АО Харабалинская РБ</v>
      </c>
      <c r="C295" s="382"/>
      <c r="D295" s="19" t="str">
        <f t="shared" si="17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95" s="285"/>
      <c r="F295" s="44" t="str">
        <f t="shared" si="191"/>
        <v>стационар</v>
      </c>
      <c r="G295" s="295"/>
      <c r="H295" s="44" t="str">
        <f t="shared" si="192"/>
        <v>терапия</v>
      </c>
      <c r="I295" s="285"/>
      <c r="J295" s="44" t="str">
        <f t="shared" si="209"/>
        <v xml:space="preserve">Не применяется </v>
      </c>
      <c r="K295" s="69" t="s">
        <v>168</v>
      </c>
      <c r="L295" s="70" t="s">
        <v>145</v>
      </c>
      <c r="M295" s="66" t="s">
        <v>42</v>
      </c>
      <c r="N295" s="96">
        <v>42</v>
      </c>
      <c r="O295" s="96">
        <v>32</v>
      </c>
      <c r="P295" s="53"/>
      <c r="Q295" s="52">
        <f>IF(AND(N295&lt;&gt;0,M295="объем"),(O295/N295*100)/$Y$2*12,"")</f>
        <v>101.58730158730158</v>
      </c>
      <c r="R295" s="280"/>
      <c r="S295" s="281"/>
      <c r="T295" s="273"/>
      <c r="U295" s="285"/>
      <c r="V295" s="285"/>
      <c r="W295" s="308"/>
      <c r="X295" s="304"/>
    </row>
    <row r="296" spans="1:24" s="4" customFormat="1" ht="28.5" customHeight="1" thickBot="1" x14ac:dyDescent="0.3">
      <c r="A296" s="331"/>
      <c r="B296" s="44" t="str">
        <f t="shared" si="169"/>
        <v>ГБУЗ АО Харабалинская РБ</v>
      </c>
      <c r="C296" s="382"/>
      <c r="D296" s="19" t="str">
        <f t="shared" ref="D296:D367" si="220">IF(C296="",D295,C296)</f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96" s="286"/>
      <c r="F296" s="44" t="str">
        <f t="shared" si="191"/>
        <v>стационар</v>
      </c>
      <c r="G296" s="122" t="s">
        <v>148</v>
      </c>
      <c r="H296" s="44" t="str">
        <f t="shared" si="192"/>
        <v>хирургия</v>
      </c>
      <c r="I296" s="286"/>
      <c r="J296" s="44" t="str">
        <f t="shared" si="209"/>
        <v xml:space="preserve">Не применяется </v>
      </c>
      <c r="K296" s="69" t="s">
        <v>168</v>
      </c>
      <c r="L296" s="70" t="s">
        <v>145</v>
      </c>
      <c r="M296" s="66" t="s">
        <v>42</v>
      </c>
      <c r="N296" s="96">
        <v>37</v>
      </c>
      <c r="O296" s="96">
        <v>36</v>
      </c>
      <c r="P296" s="53"/>
      <c r="Q296" s="52">
        <f t="shared" ref="Q296" si="221">IF(AND(N296&lt;&gt;0,M296="объем"),(O296/N296*100)/$Y$2*12,"")</f>
        <v>129.72972972972974</v>
      </c>
      <c r="R296" s="277"/>
      <c r="S296" s="275"/>
      <c r="T296" s="278"/>
      <c r="U296" s="286"/>
      <c r="V296" s="286"/>
      <c r="W296" s="308"/>
      <c r="X296" s="304"/>
    </row>
    <row r="297" spans="1:24" s="4" customFormat="1" ht="28.5" customHeight="1" thickBot="1" x14ac:dyDescent="0.3">
      <c r="A297" s="331"/>
      <c r="B297" s="44" t="str">
        <f t="shared" si="169"/>
        <v>ГБУЗ АО Харабалинская РБ</v>
      </c>
      <c r="C297" s="318" t="s">
        <v>338</v>
      </c>
      <c r="D297" s="19" t="str">
        <f t="shared" si="220"/>
        <v>Содержание (эксплуатация) имущества, находящего в собственности Астраханской области</v>
      </c>
      <c r="E297" s="295" t="s">
        <v>275</v>
      </c>
      <c r="F297" s="44" t="str">
        <f t="shared" si="191"/>
        <v>заключение договоров</v>
      </c>
      <c r="G297" s="295" t="s">
        <v>277</v>
      </c>
      <c r="H297" s="44" t="str">
        <f t="shared" si="19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97" s="284" t="s">
        <v>276</v>
      </c>
      <c r="J297" s="44" t="str">
        <f t="shared" si="20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97" s="71" t="s">
        <v>227</v>
      </c>
      <c r="L297" s="70" t="s">
        <v>3</v>
      </c>
      <c r="M297" s="68" t="s">
        <v>5</v>
      </c>
      <c r="N297" s="98">
        <v>100</v>
      </c>
      <c r="O297" s="98">
        <v>100</v>
      </c>
      <c r="P297" s="51">
        <f t="shared" ref="P297" si="222">IF(AND(N297&lt;&gt;0,M297="Кач."),O297/N297*100,"")</f>
        <v>100</v>
      </c>
      <c r="Q297" s="52"/>
      <c r="R297" s="283">
        <f>IFERROR(AVERAGE(P297:P298),"")</f>
        <v>100</v>
      </c>
      <c r="S297" s="282">
        <f>AVERAGE(Q297:Q298)</f>
        <v>100</v>
      </c>
      <c r="T297" s="279">
        <f>IFERROR((R297*0.7+S297*0.3)*2,S297*2)</f>
        <v>200</v>
      </c>
      <c r="U297" s="295" t="str">
        <f>IF(T297&lt;170,"ГЗ по услуге (работе) НЕ выполнено","")&amp;IF(AND(T297&gt;=170,T297&lt;=200),"ГЗ по услуге (работе) выполнено","")&amp;IF(T297&gt;200,"ГЗ по услуге (работе) ПЕРЕвыполнено","")</f>
        <v>ГЗ по услуге (работе) выполнено</v>
      </c>
      <c r="V297" s="295"/>
      <c r="W297" s="308"/>
      <c r="X297" s="304"/>
    </row>
    <row r="298" spans="1:24" s="4" customFormat="1" ht="28.5" customHeight="1" thickBot="1" x14ac:dyDescent="0.3">
      <c r="A298" s="332"/>
      <c r="B298" s="44" t="str">
        <f t="shared" ref="B298" si="223">IF(A298="",B297,A298)</f>
        <v>ГБУЗ АО Харабалинская РБ</v>
      </c>
      <c r="C298" s="320"/>
      <c r="D298" s="19" t="str">
        <f t="shared" si="220"/>
        <v>Содержание (эксплуатация) имущества, находящего в собственности Астраханской области</v>
      </c>
      <c r="E298" s="295"/>
      <c r="F298" s="44" t="str">
        <f t="shared" si="191"/>
        <v>заключение договоров</v>
      </c>
      <c r="G298" s="295"/>
      <c r="H298" s="44" t="str">
        <f t="shared" si="19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98" s="286"/>
      <c r="J298" s="44" t="str">
        <f t="shared" si="20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98" s="72" t="s">
        <v>232</v>
      </c>
      <c r="L298" s="70" t="s">
        <v>228</v>
      </c>
      <c r="M298" s="66" t="s">
        <v>42</v>
      </c>
      <c r="N298" s="96">
        <v>11.92</v>
      </c>
      <c r="O298" s="96">
        <v>11.92</v>
      </c>
      <c r="P298" s="53"/>
      <c r="Q298" s="55">
        <f>IF(AND(N298&lt;&gt;0,M298="объем"),(O298/N298*100),"")</f>
        <v>100</v>
      </c>
      <c r="R298" s="283"/>
      <c r="S298" s="282"/>
      <c r="T298" s="279"/>
      <c r="U298" s="295"/>
      <c r="V298" s="295"/>
      <c r="W298" s="309"/>
      <c r="X298" s="305"/>
    </row>
    <row r="299" spans="1:24" s="4" customFormat="1" ht="28.5" customHeight="1" thickBot="1" x14ac:dyDescent="0.3">
      <c r="A299" s="322" t="s">
        <v>98</v>
      </c>
      <c r="B299" s="44" t="str">
        <f t="shared" ref="B299:B354" si="224">IF(A299="",B298,A299)</f>
        <v>ГБУЗ АО Черноярская РБ</v>
      </c>
      <c r="C299" s="297" t="s">
        <v>119</v>
      </c>
      <c r="D299" s="19" t="str">
        <f t="shared" si="220"/>
        <v>ПМСП, не включенная в базовую программу ОМС</v>
      </c>
      <c r="E299" s="300" t="s">
        <v>137</v>
      </c>
      <c r="F299" s="44" t="str">
        <f t="shared" si="191"/>
        <v>амбулаторно</v>
      </c>
      <c r="G299" s="295" t="s">
        <v>132</v>
      </c>
      <c r="H299" s="44" t="str">
        <f t="shared" si="19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99" s="300" t="s">
        <v>162</v>
      </c>
      <c r="J299" s="44" t="str">
        <f t="shared" si="209"/>
        <v>по профилю дерматовенерология (в части венерологии)</v>
      </c>
      <c r="K299" s="67" t="s">
        <v>128</v>
      </c>
      <c r="L299" s="67" t="s">
        <v>3</v>
      </c>
      <c r="M299" s="67" t="s">
        <v>5</v>
      </c>
      <c r="N299" s="98">
        <v>99</v>
      </c>
      <c r="O299" s="98">
        <v>98</v>
      </c>
      <c r="P299" s="51">
        <f>IF(AND(N299&lt;&gt;0,M299="Кач."),O299/N299*100,"")</f>
        <v>98.98989898989899</v>
      </c>
      <c r="Q299" s="55"/>
      <c r="R299" s="283">
        <f>IFERROR(AVERAGE(P299:P301),"")</f>
        <v>98.98989898989899</v>
      </c>
      <c r="S299" s="274">
        <f>AVERAGE(Q299:Q301)</f>
        <v>1.9189105540080473</v>
      </c>
      <c r="T299" s="279">
        <f>IFERROR((R299*0.7+S299*0.3)*2,S299*2)</f>
        <v>139.73720491826342</v>
      </c>
      <c r="U299" s="295" t="str">
        <f>IF(T299&lt;170,"ГЗ по услуге (работе) НЕ выполнено","")&amp;IF(AND(T299&gt;=170,T299&lt;=200),"ГЗ по услуге (работе) выполнено","")&amp;IF(T299&gt;200,"ГЗ по услуге (работе) ПЕРЕвыполнено","")</f>
        <v>ГЗ по услуге (работе) НЕ выполнено</v>
      </c>
      <c r="V299" s="300"/>
      <c r="W299" s="307">
        <f>AVERAGE(T299:T324)</f>
        <v>179.08144862115296</v>
      </c>
      <c r="X299" s="303" t="str">
        <f>IF(W299&lt;170,"ГЗ по учреждению не выполнено","")&amp;IF(AND(W299&gt;=170,W299&lt;=200),"ГЗ по учреждению выполнено","")&amp;IF(W299&gt;200,"ГЗ по учреждению перевыполнено","")</f>
        <v>ГЗ по учреждению выполнено</v>
      </c>
    </row>
    <row r="300" spans="1:24" s="4" customFormat="1" ht="28.5" customHeight="1" thickBot="1" x14ac:dyDescent="0.3">
      <c r="A300" s="323"/>
      <c r="B300" s="44" t="str">
        <f t="shared" si="224"/>
        <v>ГБУЗ АО Черноярская РБ</v>
      </c>
      <c r="C300" s="298"/>
      <c r="D300" s="19" t="str">
        <f t="shared" si="220"/>
        <v>ПМСП, не включенная в базовую программу ОМС</v>
      </c>
      <c r="E300" s="300"/>
      <c r="F300" s="44" t="str">
        <f t="shared" si="191"/>
        <v>амбулаторно</v>
      </c>
      <c r="G300" s="295"/>
      <c r="H300" s="44" t="str">
        <f t="shared" si="19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00" s="300"/>
      <c r="J300" s="44" t="str">
        <f t="shared" si="209"/>
        <v>по профилю дерматовенерология (в части венерологии)</v>
      </c>
      <c r="K300" s="64" t="s">
        <v>40</v>
      </c>
      <c r="L300" s="65" t="s">
        <v>118</v>
      </c>
      <c r="M300" s="66" t="s">
        <v>42</v>
      </c>
      <c r="N300" s="101">
        <v>1077</v>
      </c>
      <c r="O300" s="101">
        <v>31</v>
      </c>
      <c r="P300" s="201"/>
      <c r="Q300" s="253">
        <f t="shared" ref="Q300:Q320" si="225">IF(AND(N300&lt;&gt;0,M300="объем"),(O300/N300*100)/$Y$2*12,"")</f>
        <v>3.8378211080160947</v>
      </c>
      <c r="R300" s="283"/>
      <c r="S300" s="281"/>
      <c r="T300" s="279"/>
      <c r="U300" s="295"/>
      <c r="V300" s="300"/>
      <c r="W300" s="308"/>
      <c r="X300" s="304"/>
    </row>
    <row r="301" spans="1:24" s="4" customFormat="1" ht="34.5" customHeight="1" thickBot="1" x14ac:dyDescent="0.3">
      <c r="A301" s="323"/>
      <c r="B301" s="44" t="str">
        <f t="shared" si="224"/>
        <v>ГБУЗ АО Черноярская РБ</v>
      </c>
      <c r="C301" s="298"/>
      <c r="D301" s="19" t="str">
        <f t="shared" si="220"/>
        <v>ПМСП, не включенная в базовую программу ОМС</v>
      </c>
      <c r="E301" s="300"/>
      <c r="F301" s="44" t="str">
        <f t="shared" si="191"/>
        <v>амбулаторно</v>
      </c>
      <c r="G301" s="295"/>
      <c r="H301" s="44" t="str">
        <f t="shared" si="19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01" s="300"/>
      <c r="J301" s="44" t="str">
        <f t="shared" si="209"/>
        <v>по профилю дерматовенерология (в части венерологии)</v>
      </c>
      <c r="K301" s="64" t="s">
        <v>133</v>
      </c>
      <c r="L301" s="65" t="s">
        <v>118</v>
      </c>
      <c r="M301" s="66" t="s">
        <v>42</v>
      </c>
      <c r="N301" s="96">
        <v>150</v>
      </c>
      <c r="O301" s="101">
        <v>0</v>
      </c>
      <c r="P301" s="201"/>
      <c r="Q301" s="253">
        <f t="shared" si="225"/>
        <v>0</v>
      </c>
      <c r="R301" s="283"/>
      <c r="S301" s="275"/>
      <c r="T301" s="279"/>
      <c r="U301" s="295"/>
      <c r="V301" s="300"/>
      <c r="W301" s="308"/>
      <c r="X301" s="304"/>
    </row>
    <row r="302" spans="1:24" s="4" customFormat="1" ht="31.5" customHeight="1" thickBot="1" x14ac:dyDescent="0.3">
      <c r="A302" s="323"/>
      <c r="B302" s="44" t="str">
        <f t="shared" si="224"/>
        <v>ГБУЗ АО Черноярская РБ</v>
      </c>
      <c r="C302" s="298"/>
      <c r="D302" s="19" t="str">
        <f t="shared" si="220"/>
        <v>ПМСП, не включенная в базовую программу ОМС</v>
      </c>
      <c r="E302" s="300" t="s">
        <v>137</v>
      </c>
      <c r="F302" s="44" t="str">
        <f t="shared" si="191"/>
        <v>амбулаторно</v>
      </c>
      <c r="G302" s="295" t="s">
        <v>140</v>
      </c>
      <c r="H302" s="44" t="str">
        <f t="shared" si="19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302" s="300" t="s">
        <v>139</v>
      </c>
      <c r="J302" s="44" t="str">
        <f t="shared" si="209"/>
        <v>по профилю Фтизиатрия</v>
      </c>
      <c r="K302" s="68" t="s">
        <v>128</v>
      </c>
      <c r="L302" s="67" t="s">
        <v>3</v>
      </c>
      <c r="M302" s="67" t="s">
        <v>5</v>
      </c>
      <c r="N302" s="98">
        <v>99</v>
      </c>
      <c r="O302" s="98">
        <v>98</v>
      </c>
      <c r="P302" s="201">
        <f t="shared" ref="P302:P323" si="226">IF(AND(N302&lt;&gt;0,M302="Кач."),O302/N302*100,"")</f>
        <v>98.98989898989899</v>
      </c>
      <c r="Q302" s="55"/>
      <c r="R302" s="283">
        <f>IFERROR(AVERAGE(P302:P304),"")</f>
        <v>98.98989898989899</v>
      </c>
      <c r="S302" s="274">
        <f t="shared" ref="S302:S310" si="227">AVERAGE(Q302:Q304)</f>
        <v>52.22794749110539</v>
      </c>
      <c r="T302" s="279">
        <f>IFERROR((R302*0.7+S302*0.3)*2,S302*2)</f>
        <v>169.92262708052181</v>
      </c>
      <c r="U302" s="295" t="str">
        <f>IF(T302&lt;170,"ГЗ по услуге (работе) НЕ выполнено","")&amp;IF(AND(T302&gt;=170,T302&lt;=200),"ГЗ по услуге (работе) выполнено","")&amp;IF(T302&gt;200,"ГЗ по услуге (работе) ПЕРЕвыполнено","")</f>
        <v>ГЗ по услуге (работе) НЕ выполнено</v>
      </c>
      <c r="V302" s="300"/>
      <c r="W302" s="308"/>
      <c r="X302" s="304"/>
    </row>
    <row r="303" spans="1:24" s="14" customFormat="1" ht="28.5" customHeight="1" thickBot="1" x14ac:dyDescent="0.3">
      <c r="A303" s="323"/>
      <c r="B303" s="44" t="str">
        <f t="shared" si="224"/>
        <v>ГБУЗ АО Черноярская РБ</v>
      </c>
      <c r="C303" s="298"/>
      <c r="D303" s="19" t="str">
        <f t="shared" si="220"/>
        <v>ПМСП, не включенная в базовую программу ОМС</v>
      </c>
      <c r="E303" s="300"/>
      <c r="F303" s="44" t="str">
        <f t="shared" si="191"/>
        <v>амбулаторно</v>
      </c>
      <c r="G303" s="295"/>
      <c r="H303" s="44" t="str">
        <f t="shared" si="19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303" s="300"/>
      <c r="J303" s="44" t="str">
        <f t="shared" si="209"/>
        <v>по профилю Фтизиатрия</v>
      </c>
      <c r="K303" s="69" t="s">
        <v>40</v>
      </c>
      <c r="L303" s="65" t="s">
        <v>118</v>
      </c>
      <c r="M303" s="66" t="s">
        <v>42</v>
      </c>
      <c r="N303" s="96">
        <v>2717</v>
      </c>
      <c r="O303" s="101">
        <v>1721</v>
      </c>
      <c r="P303" s="201"/>
      <c r="Q303" s="253">
        <f t="shared" si="225"/>
        <v>84.455894982210779</v>
      </c>
      <c r="R303" s="283"/>
      <c r="S303" s="281"/>
      <c r="T303" s="279"/>
      <c r="U303" s="295"/>
      <c r="V303" s="300"/>
      <c r="W303" s="308"/>
      <c r="X303" s="304"/>
    </row>
    <row r="304" spans="1:24" s="4" customFormat="1" ht="28.5" customHeight="1" thickBot="1" x14ac:dyDescent="0.3">
      <c r="A304" s="323"/>
      <c r="B304" s="44" t="str">
        <f t="shared" si="224"/>
        <v>ГБУЗ АО Черноярская РБ</v>
      </c>
      <c r="C304" s="298"/>
      <c r="D304" s="19" t="str">
        <f t="shared" si="220"/>
        <v>ПМСП, не включенная в базовую программу ОМС</v>
      </c>
      <c r="E304" s="300"/>
      <c r="F304" s="44" t="str">
        <f t="shared" si="191"/>
        <v>амбулаторно</v>
      </c>
      <c r="G304" s="295"/>
      <c r="H304" s="44" t="str">
        <f t="shared" si="19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304" s="300"/>
      <c r="J304" s="44" t="str">
        <f t="shared" si="209"/>
        <v>по профилю Фтизиатрия</v>
      </c>
      <c r="K304" s="69" t="s">
        <v>133</v>
      </c>
      <c r="L304" s="65" t="s">
        <v>118</v>
      </c>
      <c r="M304" s="66" t="s">
        <v>42</v>
      </c>
      <c r="N304" s="96">
        <v>380</v>
      </c>
      <c r="O304" s="101">
        <v>57</v>
      </c>
      <c r="P304" s="201"/>
      <c r="Q304" s="253">
        <f t="shared" si="225"/>
        <v>20</v>
      </c>
      <c r="R304" s="283"/>
      <c r="S304" s="275"/>
      <c r="T304" s="279"/>
      <c r="U304" s="295"/>
      <c r="V304" s="300"/>
      <c r="W304" s="308"/>
      <c r="X304" s="304"/>
    </row>
    <row r="305" spans="1:24" s="4" customFormat="1" ht="34.5" customHeight="1" thickBot="1" x14ac:dyDescent="0.3">
      <c r="A305" s="323"/>
      <c r="B305" s="44" t="str">
        <f t="shared" si="224"/>
        <v>ГБУЗ АО Черноярская РБ</v>
      </c>
      <c r="C305" s="298"/>
      <c r="D305" s="19" t="str">
        <f t="shared" si="220"/>
        <v>ПМСП, не включенная в базовую программу ОМС</v>
      </c>
      <c r="E305" s="300" t="s">
        <v>137</v>
      </c>
      <c r="F305" s="44" t="str">
        <f t="shared" si="191"/>
        <v>амбулаторно</v>
      </c>
      <c r="G305" s="295" t="s">
        <v>161</v>
      </c>
      <c r="H305" s="44" t="str">
        <f t="shared" si="19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305" s="300" t="s">
        <v>265</v>
      </c>
      <c r="J305" s="44" t="str">
        <f t="shared" si="209"/>
        <v>по профилю психиатрия-наркология</v>
      </c>
      <c r="K305" s="68" t="s">
        <v>128</v>
      </c>
      <c r="L305" s="67" t="s">
        <v>3</v>
      </c>
      <c r="M305" s="67" t="s">
        <v>5</v>
      </c>
      <c r="N305" s="98">
        <v>99</v>
      </c>
      <c r="O305" s="98">
        <v>98</v>
      </c>
      <c r="P305" s="201">
        <f t="shared" si="226"/>
        <v>98.98989898989899</v>
      </c>
      <c r="Q305" s="55"/>
      <c r="R305" s="283">
        <f>IFERROR(AVERAGE(P305:P307),"")</f>
        <v>98.98989898989899</v>
      </c>
      <c r="S305" s="274">
        <f t="shared" si="227"/>
        <v>45.605075082309483</v>
      </c>
      <c r="T305" s="279">
        <f>IFERROR((R305*0.7+S305*0.3)*2,S305*2)</f>
        <v>165.94890363524428</v>
      </c>
      <c r="U305" s="295" t="str">
        <f>IF(T305&lt;170,"ГЗ по услуге (работе) НЕ выполнено","")&amp;IF(AND(T305&gt;=170,T305&lt;=200),"ГЗ по услуге (работе) выполнено","")&amp;IF(T305&gt;200,"ГЗ по услуге (работе) ПЕРЕвыполнено","")</f>
        <v>ГЗ по услуге (работе) НЕ выполнено</v>
      </c>
      <c r="V305" s="300"/>
      <c r="W305" s="308"/>
      <c r="X305" s="304"/>
    </row>
    <row r="306" spans="1:24" s="4" customFormat="1" ht="28.5" customHeight="1" thickBot="1" x14ac:dyDescent="0.3">
      <c r="A306" s="323"/>
      <c r="B306" s="44" t="str">
        <f t="shared" si="224"/>
        <v>ГБУЗ АО Черноярская РБ</v>
      </c>
      <c r="C306" s="298"/>
      <c r="D306" s="19" t="str">
        <f t="shared" si="220"/>
        <v>ПМСП, не включенная в базовую программу ОМС</v>
      </c>
      <c r="E306" s="300"/>
      <c r="F306" s="44" t="str">
        <f t="shared" si="191"/>
        <v>амбулаторно</v>
      </c>
      <c r="G306" s="295"/>
      <c r="H306" s="44" t="str">
        <f t="shared" si="19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306" s="300"/>
      <c r="J306" s="44" t="str">
        <f t="shared" si="209"/>
        <v>по профилю психиатрия-наркология</v>
      </c>
      <c r="K306" s="69" t="s">
        <v>40</v>
      </c>
      <c r="L306" s="65" t="s">
        <v>118</v>
      </c>
      <c r="M306" s="66" t="s">
        <v>42</v>
      </c>
      <c r="N306" s="96">
        <v>2372</v>
      </c>
      <c r="O306" s="101">
        <v>1216</v>
      </c>
      <c r="P306" s="201"/>
      <c r="Q306" s="253">
        <f t="shared" si="225"/>
        <v>68.353007307476119</v>
      </c>
      <c r="R306" s="283"/>
      <c r="S306" s="281"/>
      <c r="T306" s="279"/>
      <c r="U306" s="295"/>
      <c r="V306" s="300"/>
      <c r="W306" s="308"/>
      <c r="X306" s="304"/>
    </row>
    <row r="307" spans="1:24" s="4" customFormat="1" ht="28.5" customHeight="1" thickBot="1" x14ac:dyDescent="0.3">
      <c r="A307" s="323"/>
      <c r="B307" s="44" t="str">
        <f t="shared" si="224"/>
        <v>ГБУЗ АО Черноярская РБ</v>
      </c>
      <c r="C307" s="298"/>
      <c r="D307" s="19" t="str">
        <f t="shared" si="220"/>
        <v>ПМСП, не включенная в базовую программу ОМС</v>
      </c>
      <c r="E307" s="300"/>
      <c r="F307" s="44" t="str">
        <f t="shared" si="191"/>
        <v>амбулаторно</v>
      </c>
      <c r="G307" s="295"/>
      <c r="H307" s="44" t="str">
        <f t="shared" si="19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307" s="300"/>
      <c r="J307" s="44" t="str">
        <f t="shared" si="209"/>
        <v>по профилю психиатрия-наркология</v>
      </c>
      <c r="K307" s="69" t="s">
        <v>133</v>
      </c>
      <c r="L307" s="65" t="s">
        <v>118</v>
      </c>
      <c r="M307" s="66" t="s">
        <v>42</v>
      </c>
      <c r="N307" s="96">
        <v>140</v>
      </c>
      <c r="O307" s="101">
        <v>24</v>
      </c>
      <c r="P307" s="201"/>
      <c r="Q307" s="253">
        <f t="shared" si="225"/>
        <v>22.857142857142854</v>
      </c>
      <c r="R307" s="283"/>
      <c r="S307" s="275"/>
      <c r="T307" s="279"/>
      <c r="U307" s="295"/>
      <c r="V307" s="300"/>
      <c r="W307" s="308"/>
      <c r="X307" s="304"/>
    </row>
    <row r="308" spans="1:24" s="4" customFormat="1" ht="34.5" customHeight="1" thickBot="1" x14ac:dyDescent="0.3">
      <c r="A308" s="323"/>
      <c r="B308" s="44" t="str">
        <f t="shared" si="224"/>
        <v>ГБУЗ АО Черноярская РБ</v>
      </c>
      <c r="C308" s="298"/>
      <c r="D308" s="19" t="str">
        <f t="shared" si="220"/>
        <v>ПМСП, не включенная в базовую программу ОМС</v>
      </c>
      <c r="E308" s="287" t="s">
        <v>137</v>
      </c>
      <c r="F308" s="44" t="str">
        <f t="shared" si="191"/>
        <v>амбулаторно</v>
      </c>
      <c r="G308" s="284" t="s">
        <v>39</v>
      </c>
      <c r="H308" s="44" t="str">
        <f t="shared" si="192"/>
        <v>Первичная медико-санитарная помощь, в части диагностики и лечения</v>
      </c>
      <c r="I308" s="287" t="s">
        <v>240</v>
      </c>
      <c r="J308" s="44" t="str">
        <f t="shared" si="209"/>
        <v>Вакцинация</v>
      </c>
      <c r="K308" s="68" t="s">
        <v>128</v>
      </c>
      <c r="L308" s="67" t="s">
        <v>3</v>
      </c>
      <c r="M308" s="67" t="s">
        <v>5</v>
      </c>
      <c r="N308" s="98">
        <v>99</v>
      </c>
      <c r="O308" s="98">
        <v>98</v>
      </c>
      <c r="P308" s="201">
        <f t="shared" si="226"/>
        <v>98.98989898989899</v>
      </c>
      <c r="Q308" s="55"/>
      <c r="R308" s="283">
        <f>IFERROR(AVERAGE(P308:P309),"")</f>
        <v>98.98989898989899</v>
      </c>
      <c r="S308" s="274">
        <f>AVERAGE(Q308:Q309)</f>
        <v>96</v>
      </c>
      <c r="T308" s="279">
        <f>IFERROR((R308*0.7+S308*0.3)*2,S308*2)</f>
        <v>196.18585858585857</v>
      </c>
      <c r="U308" s="295" t="str">
        <f>IF(T308&lt;170,"ГЗ по услуге (работе) НЕ выполнено","")&amp;IF(AND(T308&gt;=170,T308&lt;=200),"ГЗ по услуге (работе) выполнено","")&amp;IF(T308&gt;200,"ГЗ по услуге (работе) ПЕРЕвыполнено","")</f>
        <v>ГЗ по услуге (работе) выполнено</v>
      </c>
      <c r="V308" s="295"/>
      <c r="W308" s="308"/>
      <c r="X308" s="304"/>
    </row>
    <row r="309" spans="1:24" s="4" customFormat="1" ht="28.5" customHeight="1" thickBot="1" x14ac:dyDescent="0.3">
      <c r="A309" s="323"/>
      <c r="B309" s="44" t="str">
        <f t="shared" si="224"/>
        <v>ГБУЗ АО Черноярская РБ</v>
      </c>
      <c r="C309" s="299"/>
      <c r="D309" s="19" t="str">
        <f t="shared" si="220"/>
        <v>ПМСП, не включенная в базовую программу ОМС</v>
      </c>
      <c r="E309" s="289"/>
      <c r="F309" s="44" t="str">
        <f t="shared" si="191"/>
        <v>амбулаторно</v>
      </c>
      <c r="G309" s="286"/>
      <c r="H309" s="44" t="str">
        <f t="shared" si="192"/>
        <v>Первичная медико-санитарная помощь, в части диагностики и лечения</v>
      </c>
      <c r="I309" s="289"/>
      <c r="J309" s="44" t="str">
        <f t="shared" si="209"/>
        <v>Вакцинация</v>
      </c>
      <c r="K309" s="69" t="s">
        <v>40</v>
      </c>
      <c r="L309" s="65" t="s">
        <v>118</v>
      </c>
      <c r="M309" s="66" t="s">
        <v>42</v>
      </c>
      <c r="N309" s="96">
        <v>50</v>
      </c>
      <c r="O309" s="96">
        <v>36</v>
      </c>
      <c r="P309" s="201"/>
      <c r="Q309" s="55">
        <f t="shared" si="225"/>
        <v>96</v>
      </c>
      <c r="R309" s="283"/>
      <c r="S309" s="275"/>
      <c r="T309" s="279"/>
      <c r="U309" s="295"/>
      <c r="V309" s="295"/>
      <c r="W309" s="308"/>
      <c r="X309" s="304"/>
    </row>
    <row r="310" spans="1:24" s="4" customFormat="1" ht="36.75" customHeight="1" thickBot="1" x14ac:dyDescent="0.3">
      <c r="A310" s="323"/>
      <c r="B310" s="44" t="str">
        <f t="shared" si="224"/>
        <v>ГБУЗ АО Черноярская РБ</v>
      </c>
      <c r="C310" s="297" t="s">
        <v>136</v>
      </c>
      <c r="D310" s="19" t="str">
        <f t="shared" si="220"/>
        <v>Медицинская помощь в экстренной форме незастрахованным гражданам в системе обязательного медицинского страхования</v>
      </c>
      <c r="E310" s="295" t="s">
        <v>50</v>
      </c>
      <c r="F310" s="44" t="str">
        <f t="shared" si="191"/>
        <v>Вне медицинской организации</v>
      </c>
      <c r="G310" s="284" t="s">
        <v>136</v>
      </c>
      <c r="H310" s="44" t="str">
        <f t="shared" si="192"/>
        <v>Медицинская помощь в экстренной форме незастрахованным гражданам в системе обязательного медицинского страхования</v>
      </c>
      <c r="I310" s="284" t="s">
        <v>143</v>
      </c>
      <c r="J310" s="44" t="str">
        <f t="shared" si="209"/>
        <v xml:space="preserve">Не применяется </v>
      </c>
      <c r="K310" s="67" t="s">
        <v>128</v>
      </c>
      <c r="L310" s="67" t="s">
        <v>3</v>
      </c>
      <c r="M310" s="67" t="s">
        <v>5</v>
      </c>
      <c r="N310" s="98">
        <v>99</v>
      </c>
      <c r="O310" s="98">
        <v>99</v>
      </c>
      <c r="P310" s="201">
        <f t="shared" si="226"/>
        <v>100</v>
      </c>
      <c r="Q310" s="55"/>
      <c r="R310" s="276">
        <f>IFERROR(AVERAGE(P310:P312),"")</f>
        <v>100</v>
      </c>
      <c r="S310" s="274">
        <f t="shared" si="227"/>
        <v>120.68447293447294</v>
      </c>
      <c r="T310" s="272">
        <f>IFERROR((R310*0.7+S310*0.3)*2,S310*2)</f>
        <v>212.41068376068375</v>
      </c>
      <c r="U310" s="284" t="str">
        <f>IF(T310&lt;170,"ГЗ по услуге (работе) НЕ выполнено","")&amp;IF(AND(T310&gt;=170,T310&lt;=200),"ГЗ по услуге (работе) выполнено","")&amp;IF(T310&gt;200,"ГЗ по услуге (работе) ПЕРЕвыполнено","")</f>
        <v>ГЗ по услуге (работе) ПЕРЕвыполнено</v>
      </c>
      <c r="V310" s="284"/>
      <c r="W310" s="308"/>
      <c r="X310" s="304"/>
    </row>
    <row r="311" spans="1:24" s="4" customFormat="1" ht="42.75" customHeight="1" thickBot="1" x14ac:dyDescent="0.3">
      <c r="A311" s="323"/>
      <c r="B311" s="44" t="str">
        <f t="shared" si="224"/>
        <v>ГБУЗ АО Черноярская РБ</v>
      </c>
      <c r="C311" s="298"/>
      <c r="D311" s="19" t="str">
        <f t="shared" si="220"/>
        <v>Медицинская помощь в экстренной форме незастрахованным гражданам в системе обязательного медицинского страхования</v>
      </c>
      <c r="E311" s="295"/>
      <c r="F311" s="44" t="str">
        <f t="shared" si="191"/>
        <v>Вне медицинской организации</v>
      </c>
      <c r="G311" s="285"/>
      <c r="H311" s="44" t="str">
        <f t="shared" si="192"/>
        <v>Медицинская помощь в экстренной форме незастрахованным гражданам в системе обязательного медицинского страхования</v>
      </c>
      <c r="I311" s="285"/>
      <c r="J311" s="44" t="str">
        <f t="shared" si="209"/>
        <v xml:space="preserve">Не применяется </v>
      </c>
      <c r="K311" s="69" t="s">
        <v>146</v>
      </c>
      <c r="L311" s="70" t="s">
        <v>41</v>
      </c>
      <c r="M311" s="66" t="s">
        <v>42</v>
      </c>
      <c r="N311" s="94">
        <v>351</v>
      </c>
      <c r="O311" s="101">
        <v>384</v>
      </c>
      <c r="P311" s="201"/>
      <c r="Q311" s="55">
        <f t="shared" si="225"/>
        <v>145.86894586894587</v>
      </c>
      <c r="R311" s="280"/>
      <c r="S311" s="281"/>
      <c r="T311" s="273"/>
      <c r="U311" s="285"/>
      <c r="V311" s="285"/>
      <c r="W311" s="308"/>
      <c r="X311" s="304"/>
    </row>
    <row r="312" spans="1:24" s="4" customFormat="1" ht="40.5" customHeight="1" thickBot="1" x14ac:dyDescent="0.3">
      <c r="A312" s="323"/>
      <c r="B312" s="44" t="str">
        <f t="shared" si="224"/>
        <v>ГБУЗ АО Черноярская РБ</v>
      </c>
      <c r="C312" s="299"/>
      <c r="D312" s="19" t="str">
        <f t="shared" si="220"/>
        <v>Медицинская помощь в экстренной форме незастрахованным гражданам в системе обязательного медицинского страхования</v>
      </c>
      <c r="E312" s="117" t="s">
        <v>137</v>
      </c>
      <c r="F312" s="44" t="str">
        <f t="shared" si="191"/>
        <v>амбулаторно</v>
      </c>
      <c r="G312" s="286"/>
      <c r="H312" s="44" t="str">
        <f t="shared" si="192"/>
        <v>Медицинская помощь в экстренной форме незастрахованным гражданам в системе обязательного медицинского страхования</v>
      </c>
      <c r="I312" s="286"/>
      <c r="J312" s="44" t="str">
        <f t="shared" si="209"/>
        <v xml:space="preserve">Не применяется </v>
      </c>
      <c r="K312" s="64" t="s">
        <v>40</v>
      </c>
      <c r="L312" s="65" t="s">
        <v>118</v>
      </c>
      <c r="M312" s="66" t="s">
        <v>42</v>
      </c>
      <c r="N312" s="101">
        <v>1600</v>
      </c>
      <c r="O312" s="101">
        <v>1146</v>
      </c>
      <c r="P312" s="201"/>
      <c r="Q312" s="55">
        <f t="shared" si="225"/>
        <v>95.5</v>
      </c>
      <c r="R312" s="277"/>
      <c r="S312" s="275"/>
      <c r="T312" s="278"/>
      <c r="U312" s="286"/>
      <c r="V312" s="286"/>
      <c r="W312" s="308"/>
      <c r="X312" s="304"/>
    </row>
    <row r="313" spans="1:24" s="4" customFormat="1" ht="35.25" customHeight="1" thickBot="1" x14ac:dyDescent="0.3">
      <c r="A313" s="323"/>
      <c r="B313" s="44" t="str">
        <f t="shared" si="224"/>
        <v>ГБУЗ АО Черноярская РБ</v>
      </c>
      <c r="C313" s="296" t="s">
        <v>188</v>
      </c>
      <c r="D313" s="19" t="str">
        <f t="shared" si="220"/>
        <v>Медицинское освидетельствование на состояние опьянения (алкогольного, наркотического или иного токсического)</v>
      </c>
      <c r="E313" s="300" t="s">
        <v>47</v>
      </c>
      <c r="F313" s="44" t="str">
        <f t="shared" si="191"/>
        <v>Не предусмотрено</v>
      </c>
      <c r="G313" s="300" t="s">
        <v>47</v>
      </c>
      <c r="H313" s="44" t="str">
        <f t="shared" si="192"/>
        <v>Не предусмотрено</v>
      </c>
      <c r="I313" s="300" t="s">
        <v>47</v>
      </c>
      <c r="J313" s="44" t="str">
        <f t="shared" si="209"/>
        <v>Не предусмотрено</v>
      </c>
      <c r="K313" s="80" t="s">
        <v>57</v>
      </c>
      <c r="L313" s="67" t="s">
        <v>57</v>
      </c>
      <c r="M313" s="68"/>
      <c r="N313" s="98"/>
      <c r="O313" s="98"/>
      <c r="P313" s="201" t="str">
        <f t="shared" si="226"/>
        <v/>
      </c>
      <c r="Q313" s="55"/>
      <c r="R313" s="283" t="str">
        <f>IFERROR(AVERAGE(P313:P314),"")</f>
        <v/>
      </c>
      <c r="S313" s="274">
        <f>AVERAGE(Q313:Q314)</f>
        <v>102.74509803921569</v>
      </c>
      <c r="T313" s="279">
        <f>IFERROR((R313*0.7+S313*0.3)*2,S313*2)</f>
        <v>205.49019607843138</v>
      </c>
      <c r="U313" s="295" t="str">
        <f>IF(T313&lt;170,"ГЗ по услуге (работе) НЕ выполнено","")&amp;IF(AND(T313&gt;=170,T313&lt;=200),"ГЗ по услуге (работе) выполнено","")&amp;IF(T313&gt;200,"ГЗ по услуге (работе) ПЕРЕвыполнено","")</f>
        <v>ГЗ по услуге (работе) ПЕРЕвыполнено</v>
      </c>
      <c r="V313" s="295"/>
      <c r="W313" s="308"/>
      <c r="X313" s="304"/>
    </row>
    <row r="314" spans="1:24" s="4" customFormat="1" ht="37.5" customHeight="1" thickBot="1" x14ac:dyDescent="0.3">
      <c r="A314" s="323"/>
      <c r="B314" s="44" t="str">
        <f t="shared" si="224"/>
        <v>ГБУЗ АО Черноярская РБ</v>
      </c>
      <c r="C314" s="296"/>
      <c r="D314" s="19" t="str">
        <f t="shared" si="220"/>
        <v>Медицинское освидетельствование на состояние опьянения (алкогольного, наркотического или иного токсического)</v>
      </c>
      <c r="E314" s="300"/>
      <c r="F314" s="44" t="str">
        <f t="shared" ref="F314:F324" si="228">IF(E314="",F313,E314)</f>
        <v>Не предусмотрено</v>
      </c>
      <c r="G314" s="300"/>
      <c r="H314" s="44" t="str">
        <f t="shared" ref="H314:H324" si="229">IF(G314="",H313,G314)</f>
        <v>Не предусмотрено</v>
      </c>
      <c r="I314" s="300"/>
      <c r="J314" s="44" t="str">
        <f t="shared" si="209"/>
        <v>Не предусмотрено</v>
      </c>
      <c r="K314" s="69" t="s">
        <v>189</v>
      </c>
      <c r="L314" s="70" t="s">
        <v>58</v>
      </c>
      <c r="M314" s="66" t="s">
        <v>42</v>
      </c>
      <c r="N314" s="96">
        <v>170</v>
      </c>
      <c r="O314" s="96">
        <v>131</v>
      </c>
      <c r="P314" s="201"/>
      <c r="Q314" s="55">
        <f t="shared" si="225"/>
        <v>102.74509803921569</v>
      </c>
      <c r="R314" s="283"/>
      <c r="S314" s="275"/>
      <c r="T314" s="279"/>
      <c r="U314" s="295"/>
      <c r="V314" s="295"/>
      <c r="W314" s="308"/>
      <c r="X314" s="304"/>
    </row>
    <row r="315" spans="1:24" s="4" customFormat="1" ht="40.5" customHeight="1" thickBot="1" x14ac:dyDescent="0.3">
      <c r="A315" s="323"/>
      <c r="B315" s="44" t="str">
        <f t="shared" si="224"/>
        <v>ГБУЗ АО Черноярская РБ</v>
      </c>
      <c r="C315" s="318" t="s">
        <v>71</v>
      </c>
      <c r="D315" s="19" t="str">
        <f t="shared" si="220"/>
        <v>Паллиативная медицинская помощь</v>
      </c>
      <c r="E315" s="295" t="s">
        <v>138</v>
      </c>
      <c r="F315" s="44" t="str">
        <f t="shared" si="228"/>
        <v>стационар</v>
      </c>
      <c r="G315" s="284" t="s">
        <v>43</v>
      </c>
      <c r="H315" s="44" t="str">
        <f t="shared" si="229"/>
        <v>паллиативная медицинская помощь</v>
      </c>
      <c r="I315" s="295" t="s">
        <v>143</v>
      </c>
      <c r="J315" s="44" t="str">
        <f t="shared" si="209"/>
        <v xml:space="preserve">Не применяется </v>
      </c>
      <c r="K315" s="67" t="s">
        <v>128</v>
      </c>
      <c r="L315" s="67" t="s">
        <v>3</v>
      </c>
      <c r="M315" s="67" t="s">
        <v>5</v>
      </c>
      <c r="N315" s="98">
        <v>99</v>
      </c>
      <c r="O315" s="98">
        <v>98</v>
      </c>
      <c r="P315" s="201">
        <f t="shared" si="226"/>
        <v>98.98989898989899</v>
      </c>
      <c r="Q315" s="55"/>
      <c r="R315" s="283">
        <f>IFERROR(AVERAGE(P315:P316),"")</f>
        <v>98.98989898989899</v>
      </c>
      <c r="S315" s="337">
        <f>AVERAGE(Q315:Q316)</f>
        <v>94.15584415584415</v>
      </c>
      <c r="T315" s="279">
        <f>IFERROR((R315*0.7+S315*0.3)*2,S315*2)</f>
        <v>195.07936507936506</v>
      </c>
      <c r="U315" s="295" t="str">
        <f>IF(T315&lt;170,"ГЗ по услуге (работе) НЕ выполнено","")&amp;IF(AND(T315&gt;=170,T315&lt;=200),"ГЗ по услуге (работе) выполнено","")&amp;IF(T315&gt;200,"ГЗ по услуге (работе) ПЕРЕвыполнено","")</f>
        <v>ГЗ по услуге (работе) выполнено</v>
      </c>
      <c r="V315" s="295"/>
      <c r="W315" s="308"/>
      <c r="X315" s="304"/>
    </row>
    <row r="316" spans="1:24" s="4" customFormat="1" ht="35.25" customHeight="1" thickBot="1" x14ac:dyDescent="0.3">
      <c r="A316" s="323"/>
      <c r="B316" s="44" t="str">
        <f t="shared" si="224"/>
        <v>ГБУЗ АО Черноярская РБ</v>
      </c>
      <c r="C316" s="327"/>
      <c r="D316" s="19" t="str">
        <f t="shared" si="220"/>
        <v>Паллиативная медицинская помощь</v>
      </c>
      <c r="E316" s="295"/>
      <c r="F316" s="44" t="str">
        <f t="shared" si="228"/>
        <v>стационар</v>
      </c>
      <c r="G316" s="285"/>
      <c r="H316" s="44" t="str">
        <f t="shared" si="229"/>
        <v>паллиативная медицинская помощь</v>
      </c>
      <c r="I316" s="295"/>
      <c r="J316" s="44" t="str">
        <f t="shared" si="209"/>
        <v xml:space="preserve">Не применяется </v>
      </c>
      <c r="K316" s="64" t="s">
        <v>134</v>
      </c>
      <c r="L316" s="65" t="s">
        <v>135</v>
      </c>
      <c r="M316" s="66" t="s">
        <v>42</v>
      </c>
      <c r="N316" s="95">
        <v>1848</v>
      </c>
      <c r="O316" s="101">
        <v>1305</v>
      </c>
      <c r="P316" s="201"/>
      <c r="Q316" s="268">
        <f t="shared" si="225"/>
        <v>94.15584415584415</v>
      </c>
      <c r="R316" s="283"/>
      <c r="S316" s="338"/>
      <c r="T316" s="279"/>
      <c r="U316" s="295"/>
      <c r="V316" s="295"/>
      <c r="W316" s="308"/>
      <c r="X316" s="304"/>
    </row>
    <row r="317" spans="1:24" s="4" customFormat="1" ht="28.5" customHeight="1" thickBot="1" x14ac:dyDescent="0.3">
      <c r="A317" s="323"/>
      <c r="B317" s="44" t="str">
        <f t="shared" si="224"/>
        <v>ГБУЗ АО Черноярская РБ</v>
      </c>
      <c r="C317" s="327"/>
      <c r="D317" s="19" t="str">
        <f t="shared" si="220"/>
        <v>Паллиативная медицинская помощь</v>
      </c>
      <c r="E317" s="284" t="s">
        <v>242</v>
      </c>
      <c r="F317" s="44" t="str">
        <f t="shared" si="228"/>
        <v xml:space="preserve">амбулаторно на дому  </v>
      </c>
      <c r="G317" s="285"/>
      <c r="H317" s="44" t="str">
        <f t="shared" si="229"/>
        <v>паллиативная медицинская помощь</v>
      </c>
      <c r="I317" s="295" t="s">
        <v>143</v>
      </c>
      <c r="J317" s="44" t="str">
        <f t="shared" si="209"/>
        <v xml:space="preserve">Не применяется </v>
      </c>
      <c r="K317" s="68" t="s">
        <v>128</v>
      </c>
      <c r="L317" s="67" t="s">
        <v>3</v>
      </c>
      <c r="M317" s="67" t="s">
        <v>5</v>
      </c>
      <c r="N317" s="98">
        <v>99</v>
      </c>
      <c r="O317" s="98">
        <v>98</v>
      </c>
      <c r="P317" s="201">
        <f t="shared" si="226"/>
        <v>98.98989898989899</v>
      </c>
      <c r="Q317" s="55"/>
      <c r="R317" s="283">
        <f>IFERROR(AVERAGE(P317:P318),"")</f>
        <v>98.98989898989899</v>
      </c>
      <c r="S317" s="328">
        <f>AVERAGE(Q317:Q318)</f>
        <v>4.9382716049382713</v>
      </c>
      <c r="T317" s="279">
        <f t="shared" ref="T317" si="230">IFERROR((R317*0.7+S317*0.3)*2,S317*2)</f>
        <v>141.54882154882154</v>
      </c>
      <c r="U317" s="295" t="str">
        <f t="shared" ref="U317" si="231">IF(T317&lt;170,"ГЗ по услуге (работе) НЕ выполнено","")&amp;IF(AND(T317&gt;=170,T317&lt;=200),"ГЗ по услуге (работе) выполнено","")&amp;IF(T317&gt;200,"ГЗ по услуге (работе) ПЕРЕвыполнено","")</f>
        <v>ГЗ по услуге (работе) НЕ выполнено</v>
      </c>
      <c r="V317" s="295"/>
      <c r="W317" s="308"/>
      <c r="X317" s="304"/>
    </row>
    <row r="318" spans="1:24" s="4" customFormat="1" ht="40.5" customHeight="1" thickBot="1" x14ac:dyDescent="0.3">
      <c r="A318" s="323"/>
      <c r="B318" s="44" t="str">
        <f t="shared" si="224"/>
        <v>ГБУЗ АО Черноярская РБ</v>
      </c>
      <c r="C318" s="327"/>
      <c r="D318" s="19" t="str">
        <f t="shared" si="220"/>
        <v>Паллиативная медицинская помощь</v>
      </c>
      <c r="E318" s="286"/>
      <c r="F318" s="44" t="str">
        <f t="shared" si="228"/>
        <v xml:space="preserve">амбулаторно на дому  </v>
      </c>
      <c r="G318" s="285"/>
      <c r="H318" s="44" t="str">
        <f t="shared" si="229"/>
        <v>паллиативная медицинская помощь</v>
      </c>
      <c r="I318" s="295"/>
      <c r="J318" s="44" t="str">
        <f t="shared" si="209"/>
        <v xml:space="preserve">Не применяется </v>
      </c>
      <c r="K318" s="69" t="s">
        <v>40</v>
      </c>
      <c r="L318" s="65" t="s">
        <v>118</v>
      </c>
      <c r="M318" s="66" t="s">
        <v>42</v>
      </c>
      <c r="N318" s="96">
        <v>270</v>
      </c>
      <c r="O318" s="101">
        <v>10</v>
      </c>
      <c r="P318" s="201"/>
      <c r="Q318" s="253">
        <f t="shared" si="225"/>
        <v>4.9382716049382713</v>
      </c>
      <c r="R318" s="283"/>
      <c r="S318" s="329"/>
      <c r="T318" s="279"/>
      <c r="U318" s="295"/>
      <c r="V318" s="295"/>
      <c r="W318" s="308"/>
      <c r="X318" s="304"/>
    </row>
    <row r="319" spans="1:24" s="4" customFormat="1" ht="28.5" customHeight="1" thickBot="1" x14ac:dyDescent="0.3">
      <c r="A319" s="323"/>
      <c r="B319" s="44" t="str">
        <f t="shared" si="224"/>
        <v>ГБУЗ АО Черноярская РБ</v>
      </c>
      <c r="C319" s="327"/>
      <c r="D319" s="19" t="str">
        <f t="shared" si="220"/>
        <v>Паллиативная медицинская помощь</v>
      </c>
      <c r="E319" s="284" t="s">
        <v>241</v>
      </c>
      <c r="F319" s="44" t="str">
        <f t="shared" si="228"/>
        <v>амбулаторно на дому выездными патронажными бригадами</v>
      </c>
      <c r="G319" s="285"/>
      <c r="H319" s="44" t="str">
        <f t="shared" si="229"/>
        <v>паллиативная медицинская помощь</v>
      </c>
      <c r="I319" s="295" t="s">
        <v>143</v>
      </c>
      <c r="J319" s="44" t="str">
        <f t="shared" si="209"/>
        <v xml:space="preserve">Не применяется </v>
      </c>
      <c r="K319" s="68" t="s">
        <v>128</v>
      </c>
      <c r="L319" s="67" t="s">
        <v>3</v>
      </c>
      <c r="M319" s="67" t="s">
        <v>5</v>
      </c>
      <c r="N319" s="98">
        <v>99</v>
      </c>
      <c r="O319" s="98">
        <v>98</v>
      </c>
      <c r="P319" s="201">
        <f t="shared" si="226"/>
        <v>98.98989898989899</v>
      </c>
      <c r="Q319" s="55"/>
      <c r="R319" s="283">
        <f t="shared" ref="R319" si="232">IFERROR(AVERAGE(P319:P320),"")</f>
        <v>98.98989898989899</v>
      </c>
      <c r="S319" s="328">
        <f>AVERAGE(Q319:Q320)</f>
        <v>9.5923261390887298</v>
      </c>
      <c r="T319" s="279">
        <f t="shared" ref="T319" si="233">IFERROR((R319*0.7+S319*0.3)*2,S319*2)</f>
        <v>144.3412542693118</v>
      </c>
      <c r="U319" s="295" t="str">
        <f t="shared" ref="U319" si="234">IF(T319&lt;170,"ГЗ по услуге (работе) НЕ выполнено","")&amp;IF(AND(T319&gt;=170,T319&lt;=200),"ГЗ по услуге (работе) выполнено","")&amp;IF(T319&gt;200,"ГЗ по услуге (работе) ПЕРЕвыполнено","")</f>
        <v>ГЗ по услуге (работе) НЕ выполнено</v>
      </c>
      <c r="V319" s="295"/>
      <c r="W319" s="308"/>
      <c r="X319" s="304"/>
    </row>
    <row r="320" spans="1:24" s="4" customFormat="1" ht="28.5" customHeight="1" thickBot="1" x14ac:dyDescent="0.3">
      <c r="A320" s="323"/>
      <c r="B320" s="44" t="str">
        <f t="shared" si="224"/>
        <v>ГБУЗ АО Черноярская РБ</v>
      </c>
      <c r="C320" s="327"/>
      <c r="D320" s="19" t="str">
        <f t="shared" si="220"/>
        <v>Паллиативная медицинская помощь</v>
      </c>
      <c r="E320" s="285"/>
      <c r="F320" s="44" t="str">
        <f t="shared" si="228"/>
        <v>амбулаторно на дому выездными патронажными бригадами</v>
      </c>
      <c r="G320" s="285"/>
      <c r="H320" s="44" t="str">
        <f t="shared" si="229"/>
        <v>паллиативная медицинская помощь</v>
      </c>
      <c r="I320" s="295"/>
      <c r="J320" s="44" t="str">
        <f t="shared" si="209"/>
        <v xml:space="preserve">Не применяется </v>
      </c>
      <c r="K320" s="69" t="s">
        <v>40</v>
      </c>
      <c r="L320" s="65" t="s">
        <v>118</v>
      </c>
      <c r="M320" s="66" t="s">
        <v>42</v>
      </c>
      <c r="N320" s="96">
        <v>278</v>
      </c>
      <c r="O320" s="101">
        <v>20</v>
      </c>
      <c r="P320" s="201"/>
      <c r="Q320" s="253">
        <f t="shared" si="225"/>
        <v>9.5923261390887298</v>
      </c>
      <c r="R320" s="283"/>
      <c r="S320" s="329"/>
      <c r="T320" s="279"/>
      <c r="U320" s="295"/>
      <c r="V320" s="295"/>
      <c r="W320" s="308"/>
      <c r="X320" s="304"/>
    </row>
    <row r="321" spans="1:417" s="4" customFormat="1" ht="28.5" customHeight="1" thickBot="1" x14ac:dyDescent="0.3">
      <c r="A321" s="323"/>
      <c r="B321" s="44" t="str">
        <f t="shared" si="224"/>
        <v>ГБУЗ АО Черноярская РБ</v>
      </c>
      <c r="C321" s="318" t="s">
        <v>338</v>
      </c>
      <c r="D321" s="19" t="str">
        <f t="shared" si="220"/>
        <v>Содержание (эксплуатация) имущества, находящего в собственности Астраханской области</v>
      </c>
      <c r="E321" s="284" t="s">
        <v>275</v>
      </c>
      <c r="F321" s="44" t="str">
        <f t="shared" si="228"/>
        <v>заключение договоров</v>
      </c>
      <c r="G321" s="284" t="s">
        <v>277</v>
      </c>
      <c r="H321" s="44" t="str">
        <f t="shared" si="229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321" s="284" t="s">
        <v>276</v>
      </c>
      <c r="J321" s="44" t="str">
        <f t="shared" si="20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321" s="71" t="s">
        <v>227</v>
      </c>
      <c r="L321" s="70" t="s">
        <v>3</v>
      </c>
      <c r="M321" s="68" t="s">
        <v>5</v>
      </c>
      <c r="N321" s="98">
        <v>100</v>
      </c>
      <c r="O321" s="98">
        <v>100</v>
      </c>
      <c r="P321" s="201">
        <f t="shared" si="226"/>
        <v>100</v>
      </c>
      <c r="Q321" s="55"/>
      <c r="R321" s="283">
        <f t="shared" ref="R321" si="235">IFERROR(AVERAGE(P321:P322),"")</f>
        <v>100</v>
      </c>
      <c r="S321" s="274">
        <f>AVERAGE(Q321:Q322)</f>
        <v>100</v>
      </c>
      <c r="T321" s="279">
        <f t="shared" ref="T321" si="236">IFERROR((R321*0.7+S321*0.3)*2,S321*2)</f>
        <v>200</v>
      </c>
      <c r="U321" s="295" t="str">
        <f t="shared" ref="U321" si="237">IF(T321&lt;170,"ГЗ по услуге (работе) НЕ выполнено","")&amp;IF(AND(T321&gt;=170,T321&lt;=200),"ГЗ по услуге (работе) выполнено","")&amp;IF(T321&gt;200,"ГЗ по услуге (работе) ПЕРЕвыполнено","")</f>
        <v>ГЗ по услуге (работе) выполнено</v>
      </c>
      <c r="V321" s="284"/>
      <c r="W321" s="308"/>
      <c r="X321" s="304"/>
    </row>
    <row r="322" spans="1:417" s="4" customFormat="1" ht="28.5" customHeight="1" thickBot="1" x14ac:dyDescent="0.3">
      <c r="A322" s="323"/>
      <c r="B322" s="44" t="str">
        <f t="shared" si="224"/>
        <v>ГБУЗ АО Черноярская РБ</v>
      </c>
      <c r="C322" s="320"/>
      <c r="D322" s="19" t="str">
        <f t="shared" si="220"/>
        <v>Содержание (эксплуатация) имущества, находящего в собственности Астраханской области</v>
      </c>
      <c r="E322" s="286"/>
      <c r="F322" s="44" t="str">
        <f t="shared" si="228"/>
        <v>заключение договоров</v>
      </c>
      <c r="G322" s="286"/>
      <c r="H322" s="44" t="str">
        <f t="shared" si="229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322" s="285"/>
      <c r="J322" s="44" t="str">
        <f t="shared" si="20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322" s="72" t="s">
        <v>232</v>
      </c>
      <c r="L322" s="70" t="s">
        <v>228</v>
      </c>
      <c r="M322" s="66" t="s">
        <v>42</v>
      </c>
      <c r="N322" s="97">
        <v>13.99</v>
      </c>
      <c r="O322" s="97">
        <v>13.99</v>
      </c>
      <c r="P322" s="201"/>
      <c r="Q322" s="55">
        <f t="shared" ref="Q322" si="238">IF(AND(N322&lt;&gt;0,M322="объем"),(O322/N322*100),"")</f>
        <v>100</v>
      </c>
      <c r="R322" s="283"/>
      <c r="S322" s="275"/>
      <c r="T322" s="279"/>
      <c r="U322" s="295"/>
      <c r="V322" s="286"/>
      <c r="W322" s="308"/>
      <c r="X322" s="304"/>
    </row>
    <row r="323" spans="1:417" s="4" customFormat="1" ht="28.5" customHeight="1" thickBot="1" x14ac:dyDescent="0.3">
      <c r="A323" s="323"/>
      <c r="B323" s="44" t="str">
        <f t="shared" si="224"/>
        <v>ГБУЗ АО Черноярская РБ</v>
      </c>
      <c r="C323" s="318" t="s">
        <v>298</v>
      </c>
      <c r="D323" s="19" t="str">
        <f t="shared" si="220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323" s="284" t="s">
        <v>137</v>
      </c>
      <c r="F323" s="44" t="str">
        <f t="shared" si="228"/>
        <v>амбулаторно</v>
      </c>
      <c r="G323" s="287" t="s">
        <v>298</v>
      </c>
      <c r="H323" s="44" t="str">
        <f t="shared" si="229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323" s="284" t="s">
        <v>47</v>
      </c>
      <c r="J323" s="44" t="str">
        <f t="shared" si="209"/>
        <v>Не предусмотрено</v>
      </c>
      <c r="K323" s="82" t="s">
        <v>294</v>
      </c>
      <c r="L323" s="70" t="s">
        <v>3</v>
      </c>
      <c r="M323" s="68" t="s">
        <v>5</v>
      </c>
      <c r="N323" s="98">
        <v>99</v>
      </c>
      <c r="O323" s="98">
        <v>98</v>
      </c>
      <c r="P323" s="201">
        <f t="shared" si="226"/>
        <v>98.98989898989899</v>
      </c>
      <c r="Q323" s="55"/>
      <c r="R323" s="283">
        <f t="shared" ref="R323" si="239">IFERROR(AVERAGE(P323:P324),"")</f>
        <v>98.98989898989899</v>
      </c>
      <c r="S323" s="274">
        <f>AVERAGE(Q323:Q324)</f>
        <v>101.0752688172043</v>
      </c>
      <c r="T323" s="279">
        <f t="shared" ref="T323" si="240">IFERROR((R323*0.7+S323*0.3)*2,S323*2)</f>
        <v>199.23101987618116</v>
      </c>
      <c r="U323" s="295" t="str">
        <f t="shared" ref="U323" si="241">IF(T323&lt;170,"ГЗ по услуге (работе) НЕ выполнено","")&amp;IF(AND(T323&gt;=170,T323&lt;=200),"ГЗ по услуге (работе) выполнено","")&amp;IF(T323&gt;200,"ГЗ по услуге (работе) ПЕРЕвыполнено","")</f>
        <v>ГЗ по услуге (работе) выполнено</v>
      </c>
      <c r="V323" s="284"/>
      <c r="W323" s="308"/>
      <c r="X323" s="304"/>
    </row>
    <row r="324" spans="1:417" s="4" customFormat="1" ht="39" customHeight="1" thickBot="1" x14ac:dyDescent="0.3">
      <c r="A324" s="324"/>
      <c r="B324" s="44" t="str">
        <f t="shared" si="224"/>
        <v>ГБУЗ АО Черноярская РБ</v>
      </c>
      <c r="C324" s="319"/>
      <c r="D324" s="19" t="str">
        <f t="shared" si="220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324" s="286"/>
      <c r="F324" s="44" t="str">
        <f t="shared" si="228"/>
        <v>амбулаторно</v>
      </c>
      <c r="G324" s="289"/>
      <c r="H324" s="44" t="str">
        <f t="shared" si="229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324" s="286"/>
      <c r="J324" s="44" t="str">
        <f t="shared" si="209"/>
        <v>Не предусмотрено</v>
      </c>
      <c r="K324" s="64" t="s">
        <v>40</v>
      </c>
      <c r="L324" s="70" t="s">
        <v>118</v>
      </c>
      <c r="M324" s="66" t="s">
        <v>42</v>
      </c>
      <c r="N324" s="97">
        <v>310</v>
      </c>
      <c r="O324" s="97">
        <v>235</v>
      </c>
      <c r="P324" s="201"/>
      <c r="Q324" s="55">
        <f>IF(AND(N324&lt;&gt;0,M324="объем"),(O324/N324*100)/$Y$2*12,"")</f>
        <v>101.0752688172043</v>
      </c>
      <c r="R324" s="283"/>
      <c r="S324" s="275"/>
      <c r="T324" s="279"/>
      <c r="U324" s="295"/>
      <c r="V324" s="286"/>
      <c r="W324" s="309"/>
      <c r="X324" s="305"/>
    </row>
    <row r="325" spans="1:417" s="4" customFormat="1" ht="28.5" customHeight="1" thickBot="1" x14ac:dyDescent="0.3">
      <c r="A325" s="292" t="s">
        <v>6</v>
      </c>
      <c r="B325" s="44" t="str">
        <f t="shared" si="224"/>
        <v>ГБУЗ АО АМОКБ</v>
      </c>
      <c r="C325" s="318" t="s">
        <v>119</v>
      </c>
      <c r="D325" s="19" t="str">
        <f>IF(C325="",D324,C325)</f>
        <v>ПМСП, не включенная в базовую программу ОМС</v>
      </c>
      <c r="E325" s="284" t="s">
        <v>137</v>
      </c>
      <c r="F325" s="44" t="str">
        <f>IF(E325="",F324,E325)</f>
        <v>амбулаторно</v>
      </c>
      <c r="G325" s="284" t="s">
        <v>39</v>
      </c>
      <c r="H325" s="44" t="str">
        <f>IF(G325="",H324,G325)</f>
        <v>Первичная медико-санитарная помощь, в части диагностики и лечения</v>
      </c>
      <c r="I325" s="295" t="s">
        <v>67</v>
      </c>
      <c r="J325" s="44" t="str">
        <f t="shared" ref="J325:J326" si="242">IF(I325="",J324,I325)</f>
        <v>профпатология</v>
      </c>
      <c r="K325" s="68" t="s">
        <v>128</v>
      </c>
      <c r="L325" s="68" t="s">
        <v>3</v>
      </c>
      <c r="M325" s="68" t="s">
        <v>5</v>
      </c>
      <c r="N325" s="98">
        <v>99</v>
      </c>
      <c r="O325" s="98">
        <v>99</v>
      </c>
      <c r="P325" s="201">
        <f t="shared" ref="P325:P327" si="243">IF(AND(N325&lt;&gt;0,M325="Кач."),O325/N325*100,"")</f>
        <v>100</v>
      </c>
      <c r="Q325" s="55"/>
      <c r="R325" s="283">
        <f t="shared" ref="R325:R329" si="244">IFERROR(AVERAGE(P325:P326),"")</f>
        <v>100</v>
      </c>
      <c r="S325" s="282">
        <f t="shared" ref="S325:S331" si="245">AVERAGE(Q325:Q326)</f>
        <v>102.08333333333334</v>
      </c>
      <c r="T325" s="279">
        <f t="shared" ref="T325:T331" si="246">IFERROR((R325*0.7+S325*0.3)*2,S325*2)</f>
        <v>201.25</v>
      </c>
      <c r="U325" s="295" t="str">
        <f t="shared" ref="U325:U329" si="247">IF(T325&lt;170,"ГЗ по услуге (работе) НЕ выполнено","")&amp;IF(AND(T325&gt;=170,T325&lt;=200),"ГЗ по услуге (работе) выполнено","")&amp;IF(T325&gt;200,"ГЗ по услуге (работе) ПЕРЕвыполнено","")</f>
        <v>ГЗ по услуге (работе) ПЕРЕвыполнено</v>
      </c>
      <c r="V325" s="300"/>
      <c r="W325" s="307">
        <f>AVERAGE(T325:T354)</f>
        <v>192.74488929199455</v>
      </c>
      <c r="X325" s="303" t="str">
        <f>IF(W325&lt;170,"ГЗ по учреждению не выполнено","")&amp;IF(AND(W325&gt;=170,W325&lt;=200),"ГЗ по учреждению выполнено","")&amp;IF(W325&gt;200,"ГЗ по учреждению перевыполнено","")</f>
        <v>ГЗ по учреждению выполнено</v>
      </c>
    </row>
    <row r="326" spans="1:417" s="4" customFormat="1" ht="28.5" customHeight="1" thickBot="1" x14ac:dyDescent="0.3">
      <c r="A326" s="293"/>
      <c r="B326" s="44" t="str">
        <f t="shared" si="224"/>
        <v>ГБУЗ АО АМОКБ</v>
      </c>
      <c r="C326" s="327"/>
      <c r="D326" s="19" t="str">
        <f t="shared" ref="D326:D352" si="248">IF(C326="",D325,C326)</f>
        <v>ПМСП, не включенная в базовую программу ОМС</v>
      </c>
      <c r="E326" s="285"/>
      <c r="F326" s="44" t="str">
        <f t="shared" ref="F326:F350" si="249">IF(E326="",F325,E326)</f>
        <v>амбулаторно</v>
      </c>
      <c r="G326" s="285"/>
      <c r="H326" s="44" t="str">
        <f t="shared" ref="H326:H336" si="250">IF(G326="",H325,G326)</f>
        <v>Первичная медико-санитарная помощь, в части диагностики и лечения</v>
      </c>
      <c r="I326" s="295"/>
      <c r="J326" s="44" t="str">
        <f t="shared" si="242"/>
        <v>профпатология</v>
      </c>
      <c r="K326" s="69" t="s">
        <v>40</v>
      </c>
      <c r="L326" s="70" t="s">
        <v>118</v>
      </c>
      <c r="M326" s="76" t="s">
        <v>42</v>
      </c>
      <c r="N326" s="94">
        <v>3200</v>
      </c>
      <c r="O326" s="162">
        <v>2450</v>
      </c>
      <c r="P326" s="201"/>
      <c r="Q326" s="55">
        <f t="shared" ref="Q326" si="251">IF(AND(N326&lt;&gt;0,M326="объем"),(O326/N326*100)/$Y$2*12,"")</f>
        <v>102.08333333333334</v>
      </c>
      <c r="R326" s="283"/>
      <c r="S326" s="282"/>
      <c r="T326" s="279"/>
      <c r="U326" s="295"/>
      <c r="V326" s="300"/>
      <c r="W326" s="308"/>
      <c r="X326" s="304"/>
    </row>
    <row r="327" spans="1:417" s="4" customFormat="1" ht="28.5" customHeight="1" thickBot="1" x14ac:dyDescent="0.3">
      <c r="A327" s="293"/>
      <c r="B327" s="44" t="str">
        <f t="shared" si="224"/>
        <v>ГБУЗ АО АМОКБ</v>
      </c>
      <c r="C327" s="327"/>
      <c r="D327" s="19" t="str">
        <f t="shared" si="248"/>
        <v>ПМСП, не включенная в базовую программу ОМС</v>
      </c>
      <c r="E327" s="285"/>
      <c r="F327" s="44" t="str">
        <f t="shared" si="249"/>
        <v>амбулаторно</v>
      </c>
      <c r="G327" s="285"/>
      <c r="H327" s="44" t="str">
        <f t="shared" si="250"/>
        <v>Первичная медико-санитарная помощь, в части диагностики и лечения</v>
      </c>
      <c r="I327" s="284" t="s">
        <v>65</v>
      </c>
      <c r="J327" s="44" t="s">
        <v>65</v>
      </c>
      <c r="K327" s="68" t="s">
        <v>128</v>
      </c>
      <c r="L327" s="70" t="s">
        <v>3</v>
      </c>
      <c r="M327" s="68" t="s">
        <v>5</v>
      </c>
      <c r="N327" s="190">
        <v>99</v>
      </c>
      <c r="O327" s="98">
        <v>99</v>
      </c>
      <c r="P327" s="201">
        <f t="shared" si="243"/>
        <v>100</v>
      </c>
      <c r="Q327" s="214"/>
      <c r="R327" s="283">
        <f t="shared" si="244"/>
        <v>100</v>
      </c>
      <c r="S327" s="282">
        <f t="shared" si="245"/>
        <v>5.0256410256410255</v>
      </c>
      <c r="T327" s="279">
        <f t="shared" si="246"/>
        <v>143.01538461538462</v>
      </c>
      <c r="U327" s="295" t="str">
        <f t="shared" si="247"/>
        <v>ГЗ по услуге (работе) НЕ выполнено</v>
      </c>
      <c r="V327" s="300"/>
      <c r="W327" s="308"/>
      <c r="X327" s="304"/>
    </row>
    <row r="328" spans="1:417" s="4" customFormat="1" ht="28.5" customHeight="1" thickBot="1" x14ac:dyDescent="0.3">
      <c r="A328" s="293"/>
      <c r="B328" s="44" t="str">
        <f t="shared" si="224"/>
        <v>ГБУЗ АО АМОКБ</v>
      </c>
      <c r="C328" s="327"/>
      <c r="D328" s="19" t="str">
        <f t="shared" si="248"/>
        <v>ПМСП, не включенная в базовую программу ОМС</v>
      </c>
      <c r="E328" s="285"/>
      <c r="F328" s="44" t="str">
        <f t="shared" si="249"/>
        <v>амбулаторно</v>
      </c>
      <c r="G328" s="285"/>
      <c r="H328" s="44" t="str">
        <f t="shared" si="250"/>
        <v>Первичная медико-санитарная помощь, в части диагностики и лечения</v>
      </c>
      <c r="I328" s="286"/>
      <c r="J328" s="44" t="s">
        <v>65</v>
      </c>
      <c r="K328" s="69" t="s">
        <v>40</v>
      </c>
      <c r="L328" s="70" t="s">
        <v>118</v>
      </c>
      <c r="M328" s="76" t="s">
        <v>42</v>
      </c>
      <c r="N328" s="94">
        <v>1300</v>
      </c>
      <c r="O328" s="96">
        <v>49</v>
      </c>
      <c r="P328" s="173"/>
      <c r="Q328" s="269">
        <f t="shared" ref="Q328:Q350" si="252">IF(AND(N328&lt;&gt;0,M328="объем"),(O328/N328*100)/$Y$2*12,"")</f>
        <v>5.0256410256410255</v>
      </c>
      <c r="R328" s="283"/>
      <c r="S328" s="282"/>
      <c r="T328" s="279"/>
      <c r="U328" s="295"/>
      <c r="V328" s="300"/>
      <c r="W328" s="308"/>
      <c r="X328" s="304"/>
    </row>
    <row r="329" spans="1:417" s="16" customFormat="1" ht="28.5" customHeight="1" thickBot="1" x14ac:dyDescent="0.3">
      <c r="A329" s="293"/>
      <c r="B329" s="44" t="str">
        <f t="shared" si="224"/>
        <v>ГБУЗ АО АМОКБ</v>
      </c>
      <c r="C329" s="327"/>
      <c r="D329" s="19" t="str">
        <f t="shared" si="248"/>
        <v>ПМСП, не включенная в базовую программу ОМС</v>
      </c>
      <c r="E329" s="285"/>
      <c r="F329" s="44" t="str">
        <f t="shared" si="249"/>
        <v>амбулаторно</v>
      </c>
      <c r="G329" s="285"/>
      <c r="H329" s="44" t="str">
        <f t="shared" si="250"/>
        <v>Первичная медико-санитарная помощь, в части диагностики и лечения</v>
      </c>
      <c r="I329" s="284" t="s">
        <v>240</v>
      </c>
      <c r="J329" s="44" t="str">
        <f>IF(I329="",#REF!,I329)</f>
        <v>Вакцинация</v>
      </c>
      <c r="K329" s="68" t="s">
        <v>128</v>
      </c>
      <c r="L329" s="68" t="s">
        <v>3</v>
      </c>
      <c r="M329" s="68" t="s">
        <v>5</v>
      </c>
      <c r="N329" s="98">
        <v>99</v>
      </c>
      <c r="O329" s="98">
        <v>99</v>
      </c>
      <c r="P329" s="111">
        <f>IF(AND(N329&lt;&gt;0,M329="Кач."),O329/N329*100,"")</f>
        <v>100</v>
      </c>
      <c r="Q329" s="214"/>
      <c r="R329" s="283">
        <f t="shared" si="244"/>
        <v>100</v>
      </c>
      <c r="S329" s="282">
        <f t="shared" si="245"/>
        <v>102.22222222222223</v>
      </c>
      <c r="T329" s="279">
        <f t="shared" si="246"/>
        <v>201.33333333333334</v>
      </c>
      <c r="U329" s="295" t="str">
        <f t="shared" si="247"/>
        <v>ГЗ по услуге (работе) ПЕРЕвыполнено</v>
      </c>
      <c r="V329" s="300"/>
      <c r="W329" s="308"/>
      <c r="X329" s="30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  <c r="DE329" s="4"/>
      <c r="DF329" s="4"/>
      <c r="DG329" s="4"/>
      <c r="DH329" s="4"/>
      <c r="DI329" s="4"/>
      <c r="DJ329" s="4"/>
      <c r="DK329" s="4"/>
      <c r="DL329" s="4"/>
      <c r="DM329" s="4"/>
      <c r="DN329" s="4"/>
      <c r="DO329" s="4"/>
      <c r="DP329" s="4"/>
      <c r="DQ329" s="4"/>
      <c r="DR329" s="4"/>
      <c r="DS329" s="4"/>
      <c r="DT329" s="4"/>
      <c r="DU329" s="4"/>
      <c r="DV329" s="4"/>
      <c r="DW329" s="4"/>
      <c r="DX329" s="4"/>
      <c r="DY329" s="4"/>
      <c r="DZ329" s="4"/>
      <c r="EA329" s="4"/>
      <c r="EB329" s="4"/>
      <c r="EC329" s="4"/>
      <c r="ED329" s="4"/>
      <c r="EE329" s="4"/>
      <c r="EF329" s="4"/>
      <c r="EG329" s="4"/>
      <c r="EH329" s="4"/>
      <c r="EI329" s="4"/>
      <c r="EJ329" s="4"/>
      <c r="EK329" s="4"/>
      <c r="EL329" s="4"/>
      <c r="EM329" s="4"/>
      <c r="EN329" s="4"/>
      <c r="EO329" s="4"/>
      <c r="EP329" s="4"/>
      <c r="EQ329" s="4"/>
      <c r="ER329" s="4"/>
      <c r="ES329" s="4"/>
      <c r="ET329" s="4"/>
      <c r="EU329" s="4"/>
      <c r="EV329" s="4"/>
      <c r="EW329" s="4"/>
      <c r="EX329" s="4"/>
      <c r="EY329" s="4"/>
      <c r="EZ329" s="4"/>
      <c r="FA329" s="4"/>
      <c r="FB329" s="4"/>
      <c r="FC329" s="4"/>
      <c r="FD329" s="4"/>
      <c r="FE329" s="4"/>
      <c r="FF329" s="4"/>
      <c r="FG329" s="4"/>
      <c r="FH329" s="4"/>
      <c r="FI329" s="4"/>
      <c r="FJ329" s="4"/>
      <c r="FK329" s="4"/>
      <c r="FL329" s="4"/>
      <c r="FM329" s="4"/>
      <c r="FN329" s="4"/>
      <c r="FO329" s="4"/>
      <c r="FP329" s="4"/>
      <c r="FQ329" s="4"/>
      <c r="FR329" s="4"/>
      <c r="FS329" s="4"/>
      <c r="FT329" s="4"/>
      <c r="FU329" s="4"/>
      <c r="FV329" s="4"/>
      <c r="FW329" s="4"/>
      <c r="FX329" s="4"/>
      <c r="FY329" s="4"/>
      <c r="FZ329" s="4"/>
      <c r="GA329" s="4"/>
      <c r="GB329" s="4"/>
      <c r="GC329" s="4"/>
      <c r="GD329" s="4"/>
      <c r="GE329" s="4"/>
      <c r="GF329" s="4"/>
      <c r="GG329" s="4"/>
      <c r="GH329" s="4"/>
      <c r="GI329" s="4"/>
      <c r="GJ329" s="4"/>
      <c r="GK329" s="4"/>
      <c r="GL329" s="4"/>
      <c r="GM329" s="4"/>
      <c r="GN329" s="4"/>
      <c r="GO329" s="4"/>
      <c r="GP329" s="4"/>
      <c r="GQ329" s="4"/>
      <c r="GR329" s="4"/>
      <c r="GS329" s="4"/>
      <c r="GT329" s="4"/>
      <c r="GU329" s="4"/>
      <c r="GV329" s="4"/>
      <c r="GW329" s="4"/>
      <c r="GX329" s="4"/>
      <c r="GY329" s="4"/>
      <c r="GZ329" s="4"/>
      <c r="HA329" s="4"/>
      <c r="HB329" s="4"/>
      <c r="HC329" s="4"/>
      <c r="HD329" s="4"/>
      <c r="HE329" s="4"/>
      <c r="HF329" s="4"/>
      <c r="HG329" s="4"/>
      <c r="HH329" s="4"/>
      <c r="HI329" s="4"/>
      <c r="HJ329" s="4"/>
      <c r="HK329" s="4"/>
      <c r="HL329" s="4"/>
      <c r="HM329" s="4"/>
      <c r="HN329" s="4"/>
      <c r="HO329" s="4"/>
      <c r="HP329" s="4"/>
      <c r="HQ329" s="4"/>
      <c r="HR329" s="4"/>
      <c r="HS329" s="4"/>
      <c r="HT329" s="4"/>
      <c r="HU329" s="4"/>
      <c r="HV329" s="4"/>
      <c r="HW329" s="4"/>
      <c r="HX329" s="4"/>
      <c r="HY329" s="4"/>
      <c r="HZ329" s="4"/>
      <c r="IA329" s="4"/>
      <c r="IB329" s="4"/>
      <c r="IC329" s="4"/>
      <c r="ID329" s="4"/>
      <c r="IE329" s="4"/>
      <c r="IF329" s="4"/>
      <c r="IG329" s="4"/>
      <c r="IH329" s="4"/>
      <c r="II329" s="4"/>
      <c r="IJ329" s="4"/>
      <c r="IK329" s="4"/>
      <c r="IL329" s="4"/>
      <c r="IM329" s="4"/>
      <c r="IN329" s="4"/>
      <c r="IO329" s="4"/>
      <c r="IP329" s="4"/>
      <c r="IQ329" s="4"/>
      <c r="IR329" s="4"/>
      <c r="IS329" s="4"/>
      <c r="IT329" s="4"/>
      <c r="IU329" s="4"/>
      <c r="IV329" s="4"/>
      <c r="IW329" s="4"/>
      <c r="IX329" s="4"/>
      <c r="IY329" s="4"/>
      <c r="IZ329" s="4"/>
      <c r="JA329" s="4"/>
      <c r="JB329" s="4"/>
      <c r="JC329" s="4"/>
      <c r="JD329" s="4"/>
      <c r="JE329" s="4"/>
      <c r="JF329" s="4"/>
      <c r="JG329" s="4"/>
      <c r="JH329" s="4"/>
      <c r="JI329" s="4"/>
      <c r="JJ329" s="4"/>
      <c r="JK329" s="4"/>
      <c r="JL329" s="4"/>
      <c r="JM329" s="4"/>
      <c r="JN329" s="4"/>
      <c r="JO329" s="4"/>
      <c r="JP329" s="4"/>
      <c r="JQ329" s="4"/>
      <c r="JR329" s="4"/>
      <c r="JS329" s="4"/>
      <c r="JT329" s="4"/>
      <c r="JU329" s="4"/>
      <c r="JV329" s="4"/>
      <c r="JW329" s="4"/>
      <c r="JX329" s="4"/>
      <c r="JY329" s="4"/>
      <c r="JZ329" s="4"/>
      <c r="KA329" s="4"/>
      <c r="KB329" s="4"/>
      <c r="KC329" s="4"/>
      <c r="KD329" s="4"/>
      <c r="KE329" s="4"/>
      <c r="KF329" s="4"/>
      <c r="KG329" s="4"/>
      <c r="KH329" s="4"/>
      <c r="KI329" s="4"/>
      <c r="KJ329" s="4"/>
      <c r="KK329" s="4"/>
      <c r="KL329" s="4"/>
      <c r="KM329" s="4"/>
      <c r="KN329" s="4"/>
      <c r="KO329" s="4"/>
      <c r="KP329" s="4"/>
      <c r="KQ329" s="4"/>
      <c r="KR329" s="4"/>
      <c r="KS329" s="4"/>
      <c r="KT329" s="4"/>
      <c r="KU329" s="4"/>
      <c r="KV329" s="4"/>
      <c r="KW329" s="4"/>
      <c r="KX329" s="4"/>
      <c r="KY329" s="4"/>
      <c r="KZ329" s="4"/>
      <c r="LA329" s="4"/>
      <c r="LB329" s="4"/>
      <c r="LC329" s="4"/>
      <c r="LD329" s="4"/>
      <c r="LE329" s="4"/>
      <c r="LF329" s="4"/>
      <c r="LG329" s="4"/>
      <c r="LH329" s="4"/>
      <c r="LI329" s="4"/>
      <c r="LJ329" s="4"/>
      <c r="LK329" s="4"/>
      <c r="LL329" s="4"/>
      <c r="LM329" s="4"/>
      <c r="LN329" s="4"/>
      <c r="LO329" s="4"/>
      <c r="LP329" s="4"/>
      <c r="LQ329" s="4"/>
      <c r="LR329" s="4"/>
      <c r="LS329" s="4"/>
      <c r="LT329" s="4"/>
      <c r="LU329" s="4"/>
      <c r="LV329" s="4"/>
      <c r="LW329" s="4"/>
      <c r="LX329" s="4"/>
      <c r="LY329" s="4"/>
      <c r="LZ329" s="4"/>
      <c r="MA329" s="4"/>
      <c r="MB329" s="4"/>
      <c r="MC329" s="4"/>
      <c r="MD329" s="4"/>
      <c r="ME329" s="4"/>
      <c r="MF329" s="4"/>
      <c r="MG329" s="4"/>
      <c r="MH329" s="4"/>
      <c r="MI329" s="4"/>
      <c r="MJ329" s="4"/>
      <c r="MK329" s="4"/>
      <c r="ML329" s="4"/>
      <c r="MM329" s="4"/>
      <c r="MN329" s="4"/>
      <c r="MO329" s="4"/>
      <c r="MP329" s="4"/>
      <c r="MQ329" s="4"/>
      <c r="MR329" s="4"/>
      <c r="MS329" s="4"/>
      <c r="MT329" s="4"/>
      <c r="MU329" s="4"/>
      <c r="MV329" s="4"/>
      <c r="MW329" s="4"/>
      <c r="MX329" s="4"/>
      <c r="MY329" s="4"/>
      <c r="MZ329" s="4"/>
      <c r="NA329" s="4"/>
      <c r="NB329" s="4"/>
      <c r="NC329" s="4"/>
      <c r="ND329" s="4"/>
      <c r="NE329" s="4"/>
      <c r="NF329" s="4"/>
      <c r="NG329" s="4"/>
      <c r="NH329" s="4"/>
      <c r="NI329" s="4"/>
      <c r="NJ329" s="4"/>
      <c r="NK329" s="4"/>
      <c r="NL329" s="4"/>
      <c r="NM329" s="4"/>
      <c r="NN329" s="4"/>
      <c r="NO329" s="4"/>
      <c r="NP329" s="4"/>
      <c r="NQ329" s="4"/>
      <c r="NR329" s="4"/>
      <c r="NS329" s="4"/>
      <c r="NT329" s="4"/>
      <c r="NU329" s="4"/>
      <c r="NV329" s="4"/>
      <c r="NW329" s="4"/>
      <c r="NX329" s="4"/>
      <c r="NY329" s="4"/>
      <c r="NZ329" s="4"/>
      <c r="OA329" s="4"/>
      <c r="OB329" s="4"/>
      <c r="OC329" s="4"/>
      <c r="OD329" s="4"/>
      <c r="OE329" s="4"/>
      <c r="OF329" s="4"/>
      <c r="OG329" s="4"/>
      <c r="OH329" s="4"/>
      <c r="OI329" s="4"/>
      <c r="OJ329" s="4"/>
      <c r="OK329" s="4"/>
      <c r="OL329" s="4"/>
      <c r="OM329" s="4"/>
      <c r="ON329" s="4"/>
      <c r="OO329" s="4"/>
      <c r="OP329" s="4"/>
      <c r="OQ329" s="4"/>
      <c r="OR329" s="4"/>
      <c r="OS329" s="4"/>
      <c r="OT329" s="4"/>
      <c r="OU329" s="4"/>
      <c r="OV329" s="4"/>
      <c r="OW329" s="4"/>
      <c r="OX329" s="4"/>
      <c r="OY329" s="4"/>
      <c r="OZ329" s="4"/>
      <c r="PA329" s="4"/>
    </row>
    <row r="330" spans="1:417" s="30" customFormat="1" ht="28.5" customHeight="1" thickBot="1" x14ac:dyDescent="0.3">
      <c r="A330" s="293"/>
      <c r="B330" s="44" t="str">
        <f t="shared" si="224"/>
        <v>ГБУЗ АО АМОКБ</v>
      </c>
      <c r="C330" s="327"/>
      <c r="D330" s="19" t="str">
        <f t="shared" si="248"/>
        <v>ПМСП, не включенная в базовую программу ОМС</v>
      </c>
      <c r="E330" s="285"/>
      <c r="F330" s="44" t="str">
        <f t="shared" si="249"/>
        <v>амбулаторно</v>
      </c>
      <c r="G330" s="285"/>
      <c r="H330" s="44" t="str">
        <f t="shared" si="250"/>
        <v>Первичная медико-санитарная помощь, в части диагностики и лечения</v>
      </c>
      <c r="I330" s="286"/>
      <c r="J330" s="44" t="str">
        <f>IF(I330="",J329,I330)</f>
        <v>Вакцинация</v>
      </c>
      <c r="K330" s="69" t="s">
        <v>40</v>
      </c>
      <c r="L330" s="70" t="s">
        <v>118</v>
      </c>
      <c r="M330" s="76" t="s">
        <v>42</v>
      </c>
      <c r="N330" s="94">
        <v>30</v>
      </c>
      <c r="O330" s="96">
        <v>23</v>
      </c>
      <c r="P330" s="113"/>
      <c r="Q330" s="214">
        <f t="shared" si="252"/>
        <v>102.22222222222223</v>
      </c>
      <c r="R330" s="283"/>
      <c r="S330" s="282"/>
      <c r="T330" s="279"/>
      <c r="U330" s="295"/>
      <c r="V330" s="300"/>
      <c r="W330" s="308"/>
      <c r="X330" s="30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14"/>
      <c r="AT330" s="14"/>
      <c r="AU330" s="14"/>
      <c r="AV330" s="14"/>
      <c r="AW330" s="14"/>
      <c r="AX330" s="14"/>
      <c r="AY330" s="14"/>
      <c r="AZ330" s="14"/>
      <c r="BA330" s="14"/>
      <c r="BB330" s="14"/>
      <c r="BC330" s="14"/>
      <c r="BD330" s="14"/>
      <c r="BE330" s="14"/>
      <c r="BF330" s="14"/>
      <c r="BG330" s="14"/>
      <c r="BH330" s="14"/>
      <c r="BI330" s="14"/>
      <c r="BJ330" s="14"/>
      <c r="BK330" s="14"/>
      <c r="BL330" s="14"/>
      <c r="BM330" s="14"/>
      <c r="BN330" s="14"/>
      <c r="BO330" s="14"/>
      <c r="BP330" s="14"/>
      <c r="BQ330" s="14"/>
      <c r="BR330" s="14"/>
      <c r="BS330" s="14"/>
      <c r="BT330" s="14"/>
      <c r="BU330" s="14"/>
      <c r="BV330" s="14"/>
      <c r="BW330" s="14"/>
      <c r="BX330" s="14"/>
      <c r="BY330" s="14"/>
      <c r="BZ330" s="14"/>
      <c r="CA330" s="14"/>
      <c r="CB330" s="14"/>
      <c r="CC330" s="14"/>
      <c r="CD330" s="14"/>
      <c r="CE330" s="14"/>
      <c r="CF330" s="14"/>
      <c r="CG330" s="14"/>
      <c r="CH330" s="14"/>
      <c r="CI330" s="14"/>
      <c r="CJ330" s="14"/>
      <c r="CK330" s="14"/>
      <c r="CL330" s="14"/>
      <c r="CM330" s="14"/>
      <c r="CN330" s="14"/>
      <c r="CO330" s="14"/>
      <c r="CP330" s="14"/>
      <c r="CQ330" s="14"/>
      <c r="CR330" s="14"/>
      <c r="CS330" s="14"/>
      <c r="CT330" s="14"/>
      <c r="CU330" s="14"/>
      <c r="CV330" s="14"/>
      <c r="CW330" s="14"/>
      <c r="CX330" s="14"/>
      <c r="CY330" s="14"/>
      <c r="CZ330" s="14"/>
      <c r="DA330" s="14"/>
      <c r="DB330" s="14"/>
      <c r="DC330" s="14"/>
      <c r="DD330" s="14"/>
      <c r="DE330" s="14"/>
      <c r="DF330" s="14"/>
      <c r="DG330" s="14"/>
      <c r="DH330" s="14"/>
      <c r="DI330" s="14"/>
      <c r="DJ330" s="14"/>
      <c r="DK330" s="14"/>
      <c r="DL330" s="14"/>
      <c r="DM330" s="14"/>
      <c r="DN330" s="14"/>
      <c r="DO330" s="14"/>
      <c r="DP330" s="14"/>
      <c r="DQ330" s="14"/>
      <c r="DR330" s="14"/>
      <c r="DS330" s="14"/>
      <c r="DT330" s="14"/>
      <c r="DU330" s="14"/>
      <c r="DV330" s="14"/>
      <c r="DW330" s="14"/>
      <c r="DX330" s="14"/>
      <c r="DY330" s="14"/>
      <c r="DZ330" s="14"/>
      <c r="EA330" s="14"/>
      <c r="EB330" s="14"/>
      <c r="EC330" s="14"/>
      <c r="ED330" s="14"/>
      <c r="EE330" s="14"/>
      <c r="EF330" s="14"/>
      <c r="EG330" s="14"/>
      <c r="EH330" s="14"/>
      <c r="EI330" s="14"/>
      <c r="EJ330" s="14"/>
      <c r="EK330" s="14"/>
      <c r="EL330" s="14"/>
      <c r="EM330" s="14"/>
      <c r="EN330" s="14"/>
      <c r="EO330" s="14"/>
      <c r="EP330" s="14"/>
      <c r="EQ330" s="14"/>
      <c r="ER330" s="14"/>
      <c r="ES330" s="14"/>
      <c r="ET330" s="14"/>
      <c r="EU330" s="14"/>
      <c r="EV330" s="14"/>
      <c r="EW330" s="14"/>
      <c r="EX330" s="14"/>
      <c r="EY330" s="14"/>
      <c r="EZ330" s="14"/>
      <c r="FA330" s="14"/>
      <c r="FB330" s="14"/>
      <c r="FC330" s="14"/>
      <c r="FD330" s="14"/>
      <c r="FE330" s="14"/>
      <c r="FF330" s="14"/>
      <c r="FG330" s="14"/>
      <c r="FH330" s="14"/>
      <c r="FI330" s="14"/>
      <c r="FJ330" s="14"/>
      <c r="FK330" s="14"/>
      <c r="FL330" s="14"/>
      <c r="FM330" s="14"/>
      <c r="FN330" s="14"/>
      <c r="FO330" s="14"/>
      <c r="FP330" s="14"/>
      <c r="FQ330" s="14"/>
      <c r="FR330" s="14"/>
      <c r="FS330" s="14"/>
      <c r="FT330" s="14"/>
      <c r="FU330" s="14"/>
      <c r="FV330" s="14"/>
      <c r="FW330" s="14"/>
      <c r="FX330" s="14"/>
      <c r="FY330" s="14"/>
      <c r="FZ330" s="14"/>
      <c r="GA330" s="14"/>
      <c r="GB330" s="14"/>
      <c r="GC330" s="14"/>
      <c r="GD330" s="14"/>
      <c r="GE330" s="14"/>
      <c r="GF330" s="14"/>
      <c r="GG330" s="14"/>
      <c r="GH330" s="14"/>
      <c r="GI330" s="14"/>
      <c r="GJ330" s="14"/>
      <c r="GK330" s="14"/>
      <c r="GL330" s="14"/>
      <c r="GM330" s="14"/>
      <c r="GN330" s="14"/>
      <c r="GO330" s="14"/>
      <c r="GP330" s="14"/>
      <c r="GQ330" s="14"/>
      <c r="GR330" s="14"/>
      <c r="GS330" s="14"/>
      <c r="GT330" s="14"/>
      <c r="GU330" s="14"/>
      <c r="GV330" s="14"/>
      <c r="GW330" s="14"/>
      <c r="GX330" s="14"/>
      <c r="GY330" s="14"/>
      <c r="GZ330" s="14"/>
      <c r="HA330" s="14"/>
      <c r="HB330" s="14"/>
      <c r="HC330" s="14"/>
      <c r="HD330" s="14"/>
      <c r="HE330" s="14"/>
      <c r="HF330" s="14"/>
      <c r="HG330" s="14"/>
      <c r="HH330" s="14"/>
      <c r="HI330" s="14"/>
      <c r="HJ330" s="14"/>
      <c r="HK330" s="14"/>
      <c r="HL330" s="14"/>
      <c r="HM330" s="14"/>
      <c r="HN330" s="14"/>
      <c r="HO330" s="14"/>
      <c r="HP330" s="14"/>
      <c r="HQ330" s="14"/>
      <c r="HR330" s="14"/>
      <c r="HS330" s="14"/>
      <c r="HT330" s="14"/>
      <c r="HU330" s="14"/>
      <c r="HV330" s="14"/>
      <c r="HW330" s="14"/>
      <c r="HX330" s="14"/>
      <c r="HY330" s="14"/>
      <c r="HZ330" s="14"/>
      <c r="IA330" s="14"/>
      <c r="IB330" s="14"/>
      <c r="IC330" s="14"/>
      <c r="ID330" s="14"/>
      <c r="IE330" s="14"/>
      <c r="IF330" s="14"/>
      <c r="IG330" s="14"/>
      <c r="IH330" s="14"/>
      <c r="II330" s="14"/>
      <c r="IJ330" s="14"/>
      <c r="IK330" s="14"/>
      <c r="IL330" s="14"/>
      <c r="IM330" s="14"/>
      <c r="IN330" s="14"/>
      <c r="IO330" s="14"/>
      <c r="IP330" s="14"/>
      <c r="IQ330" s="14"/>
      <c r="IR330" s="14"/>
      <c r="IS330" s="14"/>
      <c r="IT330" s="14"/>
      <c r="IU330" s="14"/>
      <c r="IV330" s="14"/>
      <c r="IW330" s="14"/>
      <c r="IX330" s="14"/>
      <c r="IY330" s="14"/>
      <c r="IZ330" s="14"/>
      <c r="JA330" s="14"/>
      <c r="JB330" s="14"/>
      <c r="JC330" s="14"/>
      <c r="JD330" s="14"/>
      <c r="JE330" s="14"/>
      <c r="JF330" s="14"/>
      <c r="JG330" s="14"/>
      <c r="JH330" s="14"/>
      <c r="JI330" s="14"/>
      <c r="JJ330" s="14"/>
      <c r="JK330" s="14"/>
      <c r="JL330" s="14"/>
      <c r="JM330" s="14"/>
      <c r="JN330" s="14"/>
      <c r="JO330" s="14"/>
      <c r="JP330" s="14"/>
      <c r="JQ330" s="14"/>
      <c r="JR330" s="14"/>
      <c r="JS330" s="14"/>
      <c r="JT330" s="14"/>
      <c r="JU330" s="14"/>
      <c r="JV330" s="14"/>
      <c r="JW330" s="14"/>
      <c r="JX330" s="14"/>
      <c r="JY330" s="14"/>
      <c r="JZ330" s="14"/>
      <c r="KA330" s="14"/>
      <c r="KB330" s="14"/>
      <c r="KC330" s="14"/>
      <c r="KD330" s="14"/>
      <c r="KE330" s="14"/>
      <c r="KF330" s="14"/>
      <c r="KG330" s="14"/>
      <c r="KH330" s="14"/>
      <c r="KI330" s="14"/>
      <c r="KJ330" s="14"/>
      <c r="KK330" s="14"/>
      <c r="KL330" s="14"/>
      <c r="KM330" s="14"/>
      <c r="KN330" s="14"/>
      <c r="KO330" s="14"/>
      <c r="KP330" s="14"/>
      <c r="KQ330" s="14"/>
      <c r="KR330" s="14"/>
      <c r="KS330" s="14"/>
      <c r="KT330" s="14"/>
      <c r="KU330" s="14"/>
      <c r="KV330" s="14"/>
      <c r="KW330" s="14"/>
      <c r="KX330" s="14"/>
      <c r="KY330" s="14"/>
      <c r="KZ330" s="14"/>
      <c r="LA330" s="14"/>
      <c r="LB330" s="14"/>
      <c r="LC330" s="14"/>
      <c r="LD330" s="14"/>
      <c r="LE330" s="14"/>
      <c r="LF330" s="14"/>
      <c r="LG330" s="14"/>
      <c r="LH330" s="14"/>
      <c r="LI330" s="14"/>
      <c r="LJ330" s="14"/>
      <c r="LK330" s="14"/>
      <c r="LL330" s="14"/>
      <c r="LM330" s="14"/>
      <c r="LN330" s="14"/>
      <c r="LO330" s="14"/>
      <c r="LP330" s="14"/>
      <c r="LQ330" s="14"/>
      <c r="LR330" s="14"/>
      <c r="LS330" s="14"/>
      <c r="LT330" s="14"/>
      <c r="LU330" s="14"/>
      <c r="LV330" s="14"/>
      <c r="LW330" s="14"/>
      <c r="LX330" s="14"/>
      <c r="LY330" s="14"/>
      <c r="LZ330" s="14"/>
      <c r="MA330" s="14"/>
      <c r="MB330" s="14"/>
      <c r="MC330" s="14"/>
      <c r="MD330" s="14"/>
      <c r="ME330" s="14"/>
      <c r="MF330" s="14"/>
      <c r="MG330" s="14"/>
      <c r="MH330" s="14"/>
      <c r="MI330" s="14"/>
      <c r="MJ330" s="14"/>
      <c r="MK330" s="14"/>
      <c r="ML330" s="14"/>
      <c r="MM330" s="14"/>
      <c r="MN330" s="14"/>
      <c r="MO330" s="14"/>
      <c r="MP330" s="14"/>
      <c r="MQ330" s="14"/>
      <c r="MR330" s="14"/>
      <c r="MS330" s="14"/>
      <c r="MT330" s="14"/>
      <c r="MU330" s="14"/>
      <c r="MV330" s="14"/>
      <c r="MW330" s="14"/>
      <c r="MX330" s="14"/>
      <c r="MY330" s="14"/>
      <c r="MZ330" s="14"/>
      <c r="NA330" s="14"/>
      <c r="NB330" s="14"/>
      <c r="NC330" s="14"/>
      <c r="ND330" s="14"/>
      <c r="NE330" s="14"/>
      <c r="NF330" s="14"/>
      <c r="NG330" s="14"/>
      <c r="NH330" s="14"/>
      <c r="NI330" s="14"/>
      <c r="NJ330" s="14"/>
      <c r="NK330" s="14"/>
      <c r="NL330" s="14"/>
      <c r="NM330" s="14"/>
      <c r="NN330" s="14"/>
      <c r="NO330" s="14"/>
      <c r="NP330" s="14"/>
      <c r="NQ330" s="14"/>
      <c r="NR330" s="14"/>
      <c r="NS330" s="14"/>
      <c r="NT330" s="14"/>
      <c r="NU330" s="14"/>
      <c r="NV330" s="14"/>
      <c r="NW330" s="14"/>
      <c r="NX330" s="14"/>
      <c r="NY330" s="14"/>
      <c r="NZ330" s="14"/>
      <c r="OA330" s="14"/>
      <c r="OB330" s="14"/>
      <c r="OC330" s="14"/>
      <c r="OD330" s="14"/>
      <c r="OE330" s="14"/>
      <c r="OF330" s="14"/>
      <c r="OG330" s="14"/>
      <c r="OH330" s="14"/>
      <c r="OI330" s="14"/>
      <c r="OJ330" s="14"/>
      <c r="OK330" s="14"/>
      <c r="OL330" s="14"/>
      <c r="OM330" s="14"/>
      <c r="ON330" s="14"/>
      <c r="OO330" s="14"/>
      <c r="OP330" s="14"/>
      <c r="OQ330" s="14"/>
      <c r="OR330" s="14"/>
      <c r="OS330" s="14"/>
      <c r="OT330" s="14"/>
      <c r="OU330" s="14"/>
      <c r="OV330" s="14"/>
      <c r="OW330" s="14"/>
      <c r="OX330" s="14"/>
      <c r="OY330" s="14"/>
      <c r="OZ330" s="14"/>
      <c r="PA330" s="14"/>
    </row>
    <row r="331" spans="1:417" s="16" customFormat="1" ht="28.5" customHeight="1" thickBot="1" x14ac:dyDescent="0.3">
      <c r="A331" s="293"/>
      <c r="B331" s="44" t="str">
        <f t="shared" si="224"/>
        <v>ГБУЗ АО АМОКБ</v>
      </c>
      <c r="C331" s="327"/>
      <c r="D331" s="19" t="str">
        <f t="shared" si="248"/>
        <v>ПМСП, не включенная в базовую программу ОМС</v>
      </c>
      <c r="E331" s="285"/>
      <c r="F331" s="44" t="str">
        <f t="shared" si="249"/>
        <v>амбулаторно</v>
      </c>
      <c r="G331" s="285"/>
      <c r="H331" s="44" t="str">
        <f t="shared" si="250"/>
        <v>Первичная медико-санитарная помощь, в части диагностики и лечения</v>
      </c>
      <c r="I331" s="427" t="s">
        <v>288</v>
      </c>
      <c r="J331" s="44" t="str">
        <f t="shared" ref="J331:J349" si="253">IF(I331="",J330,I331)</f>
        <v>генетика</v>
      </c>
      <c r="K331" s="68" t="s">
        <v>128</v>
      </c>
      <c r="L331" s="68" t="s">
        <v>3</v>
      </c>
      <c r="M331" s="68" t="s">
        <v>5</v>
      </c>
      <c r="N331" s="98">
        <v>99</v>
      </c>
      <c r="O331" s="98">
        <v>99</v>
      </c>
      <c r="P331" s="210">
        <f>IF(AND(N331&lt;&gt;0,M331="Кач."),O331/N331*100,"")</f>
        <v>100</v>
      </c>
      <c r="Q331" s="214"/>
      <c r="R331" s="276">
        <f>IFERROR(AVERAGE(P331:P332),"")</f>
        <v>100</v>
      </c>
      <c r="S331" s="274">
        <f t="shared" si="245"/>
        <v>91.045614035087723</v>
      </c>
      <c r="T331" s="279">
        <f t="shared" si="246"/>
        <v>194.62736842105264</v>
      </c>
      <c r="U331" s="284" t="str">
        <f>IF(T331&lt;170,"ГЗ по услуге (работе) НЕ выполнено","")&amp;IF(AND(T331&gt;=170,T331&lt;=200),"ГЗ по услуге (работе) выполнено","")&amp;IF(T331&gt;200,"ГЗ по услуге (работе) ПЕРЕвыполнено","")</f>
        <v>ГЗ по услуге (работе) выполнено</v>
      </c>
      <c r="V331" s="287"/>
      <c r="W331" s="308"/>
      <c r="X331" s="30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  <c r="DE331" s="4"/>
      <c r="DF331" s="4"/>
      <c r="DG331" s="4"/>
      <c r="DH331" s="4"/>
      <c r="DI331" s="4"/>
      <c r="DJ331" s="4"/>
      <c r="DK331" s="4"/>
      <c r="DL331" s="4"/>
      <c r="DM331" s="4"/>
      <c r="DN331" s="4"/>
      <c r="DO331" s="4"/>
      <c r="DP331" s="4"/>
      <c r="DQ331" s="4"/>
      <c r="DR331" s="4"/>
      <c r="DS331" s="4"/>
      <c r="DT331" s="4"/>
      <c r="DU331" s="4"/>
      <c r="DV331" s="4"/>
      <c r="DW331" s="4"/>
      <c r="DX331" s="4"/>
      <c r="DY331" s="4"/>
      <c r="DZ331" s="4"/>
      <c r="EA331" s="4"/>
      <c r="EB331" s="4"/>
      <c r="EC331" s="4"/>
      <c r="ED331" s="4"/>
      <c r="EE331" s="4"/>
      <c r="EF331" s="4"/>
      <c r="EG331" s="4"/>
      <c r="EH331" s="4"/>
      <c r="EI331" s="4"/>
      <c r="EJ331" s="4"/>
      <c r="EK331" s="4"/>
      <c r="EL331" s="4"/>
      <c r="EM331" s="4"/>
      <c r="EN331" s="4"/>
      <c r="EO331" s="4"/>
      <c r="EP331" s="4"/>
      <c r="EQ331" s="4"/>
      <c r="ER331" s="4"/>
      <c r="ES331" s="4"/>
      <c r="ET331" s="4"/>
      <c r="EU331" s="4"/>
      <c r="EV331" s="4"/>
      <c r="EW331" s="4"/>
      <c r="EX331" s="4"/>
      <c r="EY331" s="4"/>
      <c r="EZ331" s="4"/>
      <c r="FA331" s="4"/>
      <c r="FB331" s="4"/>
      <c r="FC331" s="4"/>
      <c r="FD331" s="4"/>
      <c r="FE331" s="4"/>
      <c r="FF331" s="4"/>
      <c r="FG331" s="4"/>
      <c r="FH331" s="4"/>
      <c r="FI331" s="4"/>
      <c r="FJ331" s="4"/>
      <c r="FK331" s="4"/>
      <c r="FL331" s="4"/>
      <c r="FM331" s="4"/>
      <c r="FN331" s="4"/>
      <c r="FO331" s="4"/>
      <c r="FP331" s="4"/>
      <c r="FQ331" s="4"/>
      <c r="FR331" s="4"/>
      <c r="FS331" s="4"/>
      <c r="FT331" s="4"/>
      <c r="FU331" s="4"/>
      <c r="FV331" s="4"/>
      <c r="FW331" s="4"/>
      <c r="FX331" s="4"/>
      <c r="FY331" s="4"/>
      <c r="FZ331" s="4"/>
      <c r="GA331" s="4"/>
      <c r="GB331" s="4"/>
      <c r="GC331" s="4"/>
      <c r="GD331" s="4"/>
      <c r="GE331" s="4"/>
      <c r="GF331" s="4"/>
      <c r="GG331" s="4"/>
      <c r="GH331" s="4"/>
      <c r="GI331" s="4"/>
      <c r="GJ331" s="4"/>
      <c r="GK331" s="4"/>
      <c r="GL331" s="4"/>
      <c r="GM331" s="4"/>
      <c r="GN331" s="4"/>
      <c r="GO331" s="4"/>
      <c r="GP331" s="4"/>
      <c r="GQ331" s="4"/>
      <c r="GR331" s="4"/>
      <c r="GS331" s="4"/>
      <c r="GT331" s="4"/>
      <c r="GU331" s="4"/>
      <c r="GV331" s="4"/>
      <c r="GW331" s="4"/>
      <c r="GX331" s="4"/>
      <c r="GY331" s="4"/>
      <c r="GZ331" s="4"/>
      <c r="HA331" s="4"/>
      <c r="HB331" s="4"/>
      <c r="HC331" s="4"/>
      <c r="HD331" s="4"/>
      <c r="HE331" s="4"/>
      <c r="HF331" s="4"/>
      <c r="HG331" s="4"/>
      <c r="HH331" s="4"/>
      <c r="HI331" s="4"/>
      <c r="HJ331" s="4"/>
      <c r="HK331" s="4"/>
      <c r="HL331" s="4"/>
      <c r="HM331" s="4"/>
      <c r="HN331" s="4"/>
      <c r="HO331" s="4"/>
      <c r="HP331" s="4"/>
      <c r="HQ331" s="4"/>
      <c r="HR331" s="4"/>
      <c r="HS331" s="4"/>
      <c r="HT331" s="4"/>
      <c r="HU331" s="4"/>
      <c r="HV331" s="4"/>
      <c r="HW331" s="4"/>
      <c r="HX331" s="4"/>
      <c r="HY331" s="4"/>
      <c r="HZ331" s="4"/>
      <c r="IA331" s="4"/>
      <c r="IB331" s="4"/>
      <c r="IC331" s="4"/>
      <c r="ID331" s="4"/>
      <c r="IE331" s="4"/>
      <c r="IF331" s="4"/>
      <c r="IG331" s="4"/>
      <c r="IH331" s="4"/>
      <c r="II331" s="4"/>
      <c r="IJ331" s="4"/>
      <c r="IK331" s="4"/>
      <c r="IL331" s="4"/>
      <c r="IM331" s="4"/>
      <c r="IN331" s="4"/>
      <c r="IO331" s="4"/>
      <c r="IP331" s="4"/>
      <c r="IQ331" s="4"/>
      <c r="IR331" s="4"/>
      <c r="IS331" s="4"/>
      <c r="IT331" s="4"/>
      <c r="IU331" s="4"/>
      <c r="IV331" s="4"/>
      <c r="IW331" s="4"/>
      <c r="IX331" s="4"/>
      <c r="IY331" s="4"/>
      <c r="IZ331" s="4"/>
      <c r="JA331" s="4"/>
      <c r="JB331" s="4"/>
      <c r="JC331" s="4"/>
      <c r="JD331" s="4"/>
      <c r="JE331" s="4"/>
      <c r="JF331" s="4"/>
      <c r="JG331" s="4"/>
      <c r="JH331" s="4"/>
      <c r="JI331" s="4"/>
      <c r="JJ331" s="4"/>
      <c r="JK331" s="4"/>
      <c r="JL331" s="4"/>
      <c r="JM331" s="4"/>
      <c r="JN331" s="4"/>
      <c r="JO331" s="4"/>
      <c r="JP331" s="4"/>
      <c r="JQ331" s="4"/>
      <c r="JR331" s="4"/>
      <c r="JS331" s="4"/>
      <c r="JT331" s="4"/>
      <c r="JU331" s="4"/>
      <c r="JV331" s="4"/>
      <c r="JW331" s="4"/>
      <c r="JX331" s="4"/>
      <c r="JY331" s="4"/>
      <c r="JZ331" s="4"/>
      <c r="KA331" s="4"/>
      <c r="KB331" s="4"/>
      <c r="KC331" s="4"/>
      <c r="KD331" s="4"/>
      <c r="KE331" s="4"/>
      <c r="KF331" s="4"/>
      <c r="KG331" s="4"/>
      <c r="KH331" s="4"/>
      <c r="KI331" s="4"/>
      <c r="KJ331" s="4"/>
      <c r="KK331" s="4"/>
      <c r="KL331" s="4"/>
      <c r="KM331" s="4"/>
      <c r="KN331" s="4"/>
      <c r="KO331" s="4"/>
      <c r="KP331" s="4"/>
      <c r="KQ331" s="4"/>
      <c r="KR331" s="4"/>
      <c r="KS331" s="4"/>
      <c r="KT331" s="4"/>
      <c r="KU331" s="4"/>
      <c r="KV331" s="4"/>
      <c r="KW331" s="4"/>
      <c r="KX331" s="4"/>
      <c r="KY331" s="4"/>
      <c r="KZ331" s="4"/>
      <c r="LA331" s="4"/>
      <c r="LB331" s="4"/>
      <c r="LC331" s="4"/>
      <c r="LD331" s="4"/>
      <c r="LE331" s="4"/>
      <c r="LF331" s="4"/>
      <c r="LG331" s="4"/>
      <c r="LH331" s="4"/>
      <c r="LI331" s="4"/>
      <c r="LJ331" s="4"/>
      <c r="LK331" s="4"/>
      <c r="LL331" s="4"/>
      <c r="LM331" s="4"/>
      <c r="LN331" s="4"/>
      <c r="LO331" s="4"/>
      <c r="LP331" s="4"/>
      <c r="LQ331" s="4"/>
      <c r="LR331" s="4"/>
      <c r="LS331" s="4"/>
      <c r="LT331" s="4"/>
      <c r="LU331" s="4"/>
      <c r="LV331" s="4"/>
      <c r="LW331" s="4"/>
      <c r="LX331" s="4"/>
      <c r="LY331" s="4"/>
      <c r="LZ331" s="4"/>
      <c r="MA331" s="4"/>
      <c r="MB331" s="4"/>
      <c r="MC331" s="4"/>
      <c r="MD331" s="4"/>
      <c r="ME331" s="4"/>
      <c r="MF331" s="4"/>
      <c r="MG331" s="4"/>
      <c r="MH331" s="4"/>
      <c r="MI331" s="4"/>
      <c r="MJ331" s="4"/>
      <c r="MK331" s="4"/>
      <c r="ML331" s="4"/>
      <c r="MM331" s="4"/>
      <c r="MN331" s="4"/>
      <c r="MO331" s="4"/>
      <c r="MP331" s="4"/>
      <c r="MQ331" s="4"/>
      <c r="MR331" s="4"/>
      <c r="MS331" s="4"/>
      <c r="MT331" s="4"/>
      <c r="MU331" s="4"/>
      <c r="MV331" s="4"/>
      <c r="MW331" s="4"/>
      <c r="MX331" s="4"/>
      <c r="MY331" s="4"/>
      <c r="MZ331" s="4"/>
      <c r="NA331" s="4"/>
      <c r="NB331" s="4"/>
      <c r="NC331" s="4"/>
      <c r="ND331" s="4"/>
      <c r="NE331" s="4"/>
      <c r="NF331" s="4"/>
      <c r="NG331" s="4"/>
      <c r="NH331" s="4"/>
      <c r="NI331" s="4"/>
      <c r="NJ331" s="4"/>
      <c r="NK331" s="4"/>
      <c r="NL331" s="4"/>
      <c r="NM331" s="4"/>
      <c r="NN331" s="4"/>
      <c r="NO331" s="4"/>
      <c r="NP331" s="4"/>
      <c r="NQ331" s="4"/>
      <c r="NR331" s="4"/>
      <c r="NS331" s="4"/>
      <c r="NT331" s="4"/>
      <c r="NU331" s="4"/>
      <c r="NV331" s="4"/>
      <c r="NW331" s="4"/>
      <c r="NX331" s="4"/>
      <c r="NY331" s="4"/>
      <c r="NZ331" s="4"/>
      <c r="OA331" s="4"/>
      <c r="OB331" s="4"/>
      <c r="OC331" s="4"/>
      <c r="OD331" s="4"/>
      <c r="OE331" s="4"/>
      <c r="OF331" s="4"/>
      <c r="OG331" s="4"/>
      <c r="OH331" s="4"/>
      <c r="OI331" s="4"/>
      <c r="OJ331" s="4"/>
      <c r="OK331" s="4"/>
      <c r="OL331" s="4"/>
      <c r="OM331" s="4"/>
      <c r="ON331" s="4"/>
      <c r="OO331" s="4"/>
      <c r="OP331" s="4"/>
      <c r="OQ331" s="4"/>
      <c r="OR331" s="4"/>
      <c r="OS331" s="4"/>
      <c r="OT331" s="4"/>
      <c r="OU331" s="4"/>
      <c r="OV331" s="4"/>
      <c r="OW331" s="4"/>
      <c r="OX331" s="4"/>
      <c r="OY331" s="4"/>
      <c r="OZ331" s="4"/>
      <c r="PA331" s="4"/>
    </row>
    <row r="332" spans="1:417" s="16" customFormat="1" ht="28.5" customHeight="1" thickBot="1" x14ac:dyDescent="0.3">
      <c r="A332" s="293"/>
      <c r="B332" s="44" t="str">
        <f t="shared" si="224"/>
        <v>ГБУЗ АО АМОКБ</v>
      </c>
      <c r="C332" s="319"/>
      <c r="D332" s="19" t="str">
        <f t="shared" si="248"/>
        <v>ПМСП, не включенная в базовую программу ОМС</v>
      </c>
      <c r="E332" s="286"/>
      <c r="F332" s="44" t="str">
        <f t="shared" si="249"/>
        <v>амбулаторно</v>
      </c>
      <c r="G332" s="286"/>
      <c r="H332" s="44" t="str">
        <f t="shared" si="250"/>
        <v>Первичная медико-санитарная помощь, в части диагностики и лечения</v>
      </c>
      <c r="I332" s="428"/>
      <c r="J332" s="44" t="str">
        <f t="shared" si="253"/>
        <v>генетика</v>
      </c>
      <c r="K332" s="150" t="s">
        <v>278</v>
      </c>
      <c r="L332" s="151" t="s">
        <v>41</v>
      </c>
      <c r="M332" s="152" t="s">
        <v>42</v>
      </c>
      <c r="N332" s="163">
        <v>9500</v>
      </c>
      <c r="O332" s="162">
        <v>6487</v>
      </c>
      <c r="P332" s="168"/>
      <c r="Q332" s="214">
        <f t="shared" si="252"/>
        <v>91.045614035087723</v>
      </c>
      <c r="R332" s="277"/>
      <c r="S332" s="275"/>
      <c r="T332" s="279"/>
      <c r="U332" s="286"/>
      <c r="V332" s="289"/>
      <c r="W332" s="308"/>
      <c r="X332" s="30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  <c r="DE332" s="4"/>
      <c r="DF332" s="4"/>
      <c r="DG332" s="4"/>
      <c r="DH332" s="4"/>
      <c r="DI332" s="4"/>
      <c r="DJ332" s="4"/>
      <c r="DK332" s="4"/>
      <c r="DL332" s="4"/>
      <c r="DM332" s="4"/>
      <c r="DN332" s="4"/>
      <c r="DO332" s="4"/>
      <c r="DP332" s="4"/>
      <c r="DQ332" s="4"/>
      <c r="DR332" s="4"/>
      <c r="DS332" s="4"/>
      <c r="DT332" s="4"/>
      <c r="DU332" s="4"/>
      <c r="DV332" s="4"/>
      <c r="DW332" s="4"/>
      <c r="DX332" s="4"/>
      <c r="DY332" s="4"/>
      <c r="DZ332" s="4"/>
      <c r="EA332" s="4"/>
      <c r="EB332" s="4"/>
      <c r="EC332" s="4"/>
      <c r="ED332" s="4"/>
      <c r="EE332" s="4"/>
      <c r="EF332" s="4"/>
      <c r="EG332" s="4"/>
      <c r="EH332" s="4"/>
      <c r="EI332" s="4"/>
      <c r="EJ332" s="4"/>
      <c r="EK332" s="4"/>
      <c r="EL332" s="4"/>
      <c r="EM332" s="4"/>
      <c r="EN332" s="4"/>
      <c r="EO332" s="4"/>
      <c r="EP332" s="4"/>
      <c r="EQ332" s="4"/>
      <c r="ER332" s="4"/>
      <c r="ES332" s="4"/>
      <c r="ET332" s="4"/>
      <c r="EU332" s="4"/>
      <c r="EV332" s="4"/>
      <c r="EW332" s="4"/>
      <c r="EX332" s="4"/>
      <c r="EY332" s="4"/>
      <c r="EZ332" s="4"/>
      <c r="FA332" s="4"/>
      <c r="FB332" s="4"/>
      <c r="FC332" s="4"/>
      <c r="FD332" s="4"/>
      <c r="FE332" s="4"/>
      <c r="FF332" s="4"/>
      <c r="FG332" s="4"/>
      <c r="FH332" s="4"/>
      <c r="FI332" s="4"/>
      <c r="FJ332" s="4"/>
      <c r="FK332" s="4"/>
      <c r="FL332" s="4"/>
      <c r="FM332" s="4"/>
      <c r="FN332" s="4"/>
      <c r="FO332" s="4"/>
      <c r="FP332" s="4"/>
      <c r="FQ332" s="4"/>
      <c r="FR332" s="4"/>
      <c r="FS332" s="4"/>
      <c r="FT332" s="4"/>
      <c r="FU332" s="4"/>
      <c r="FV332" s="4"/>
      <c r="FW332" s="4"/>
      <c r="FX332" s="4"/>
      <c r="FY332" s="4"/>
      <c r="FZ332" s="4"/>
      <c r="GA332" s="4"/>
      <c r="GB332" s="4"/>
      <c r="GC332" s="4"/>
      <c r="GD332" s="4"/>
      <c r="GE332" s="4"/>
      <c r="GF332" s="4"/>
      <c r="GG332" s="4"/>
      <c r="GH332" s="4"/>
      <c r="GI332" s="4"/>
      <c r="GJ332" s="4"/>
      <c r="GK332" s="4"/>
      <c r="GL332" s="4"/>
      <c r="GM332" s="4"/>
      <c r="GN332" s="4"/>
      <c r="GO332" s="4"/>
      <c r="GP332" s="4"/>
      <c r="GQ332" s="4"/>
      <c r="GR332" s="4"/>
      <c r="GS332" s="4"/>
      <c r="GT332" s="4"/>
      <c r="GU332" s="4"/>
      <c r="GV332" s="4"/>
      <c r="GW332" s="4"/>
      <c r="GX332" s="4"/>
      <c r="GY332" s="4"/>
      <c r="GZ332" s="4"/>
      <c r="HA332" s="4"/>
      <c r="HB332" s="4"/>
      <c r="HC332" s="4"/>
      <c r="HD332" s="4"/>
      <c r="HE332" s="4"/>
      <c r="HF332" s="4"/>
      <c r="HG332" s="4"/>
      <c r="HH332" s="4"/>
      <c r="HI332" s="4"/>
      <c r="HJ332" s="4"/>
      <c r="HK332" s="4"/>
      <c r="HL332" s="4"/>
      <c r="HM332" s="4"/>
      <c r="HN332" s="4"/>
      <c r="HO332" s="4"/>
      <c r="HP332" s="4"/>
      <c r="HQ332" s="4"/>
      <c r="HR332" s="4"/>
      <c r="HS332" s="4"/>
      <c r="HT332" s="4"/>
      <c r="HU332" s="4"/>
      <c r="HV332" s="4"/>
      <c r="HW332" s="4"/>
      <c r="HX332" s="4"/>
      <c r="HY332" s="4"/>
      <c r="HZ332" s="4"/>
      <c r="IA332" s="4"/>
      <c r="IB332" s="4"/>
      <c r="IC332" s="4"/>
      <c r="ID332" s="4"/>
      <c r="IE332" s="4"/>
      <c r="IF332" s="4"/>
      <c r="IG332" s="4"/>
      <c r="IH332" s="4"/>
      <c r="II332" s="4"/>
      <c r="IJ332" s="4"/>
      <c r="IK332" s="4"/>
      <c r="IL332" s="4"/>
      <c r="IM332" s="4"/>
      <c r="IN332" s="4"/>
      <c r="IO332" s="4"/>
      <c r="IP332" s="4"/>
      <c r="IQ332" s="4"/>
      <c r="IR332" s="4"/>
      <c r="IS332" s="4"/>
      <c r="IT332" s="4"/>
      <c r="IU332" s="4"/>
      <c r="IV332" s="4"/>
      <c r="IW332" s="4"/>
      <c r="IX332" s="4"/>
      <c r="IY332" s="4"/>
      <c r="IZ332" s="4"/>
      <c r="JA332" s="4"/>
      <c r="JB332" s="4"/>
      <c r="JC332" s="4"/>
      <c r="JD332" s="4"/>
      <c r="JE332" s="4"/>
      <c r="JF332" s="4"/>
      <c r="JG332" s="4"/>
      <c r="JH332" s="4"/>
      <c r="JI332" s="4"/>
      <c r="JJ332" s="4"/>
      <c r="JK332" s="4"/>
      <c r="JL332" s="4"/>
      <c r="JM332" s="4"/>
      <c r="JN332" s="4"/>
      <c r="JO332" s="4"/>
      <c r="JP332" s="4"/>
      <c r="JQ332" s="4"/>
      <c r="JR332" s="4"/>
      <c r="JS332" s="4"/>
      <c r="JT332" s="4"/>
      <c r="JU332" s="4"/>
      <c r="JV332" s="4"/>
      <c r="JW332" s="4"/>
      <c r="JX332" s="4"/>
      <c r="JY332" s="4"/>
      <c r="JZ332" s="4"/>
      <c r="KA332" s="4"/>
      <c r="KB332" s="4"/>
      <c r="KC332" s="4"/>
      <c r="KD332" s="4"/>
      <c r="KE332" s="4"/>
      <c r="KF332" s="4"/>
      <c r="KG332" s="4"/>
      <c r="KH332" s="4"/>
      <c r="KI332" s="4"/>
      <c r="KJ332" s="4"/>
      <c r="KK332" s="4"/>
      <c r="KL332" s="4"/>
      <c r="KM332" s="4"/>
      <c r="KN332" s="4"/>
      <c r="KO332" s="4"/>
      <c r="KP332" s="4"/>
      <c r="KQ332" s="4"/>
      <c r="KR332" s="4"/>
      <c r="KS332" s="4"/>
      <c r="KT332" s="4"/>
      <c r="KU332" s="4"/>
      <c r="KV332" s="4"/>
      <c r="KW332" s="4"/>
      <c r="KX332" s="4"/>
      <c r="KY332" s="4"/>
      <c r="KZ332" s="4"/>
      <c r="LA332" s="4"/>
      <c r="LB332" s="4"/>
      <c r="LC332" s="4"/>
      <c r="LD332" s="4"/>
      <c r="LE332" s="4"/>
      <c r="LF332" s="4"/>
      <c r="LG332" s="4"/>
      <c r="LH332" s="4"/>
      <c r="LI332" s="4"/>
      <c r="LJ332" s="4"/>
      <c r="LK332" s="4"/>
      <c r="LL332" s="4"/>
      <c r="LM332" s="4"/>
      <c r="LN332" s="4"/>
      <c r="LO332" s="4"/>
      <c r="LP332" s="4"/>
      <c r="LQ332" s="4"/>
      <c r="LR332" s="4"/>
      <c r="LS332" s="4"/>
      <c r="LT332" s="4"/>
      <c r="LU332" s="4"/>
      <c r="LV332" s="4"/>
      <c r="LW332" s="4"/>
      <c r="LX332" s="4"/>
      <c r="LY332" s="4"/>
      <c r="LZ332" s="4"/>
      <c r="MA332" s="4"/>
      <c r="MB332" s="4"/>
      <c r="MC332" s="4"/>
      <c r="MD332" s="4"/>
      <c r="ME332" s="4"/>
      <c r="MF332" s="4"/>
      <c r="MG332" s="4"/>
      <c r="MH332" s="4"/>
      <c r="MI332" s="4"/>
      <c r="MJ332" s="4"/>
      <c r="MK332" s="4"/>
      <c r="ML332" s="4"/>
      <c r="MM332" s="4"/>
      <c r="MN332" s="4"/>
      <c r="MO332" s="4"/>
      <c r="MP332" s="4"/>
      <c r="MQ332" s="4"/>
      <c r="MR332" s="4"/>
      <c r="MS332" s="4"/>
      <c r="MT332" s="4"/>
      <c r="MU332" s="4"/>
      <c r="MV332" s="4"/>
      <c r="MW332" s="4"/>
      <c r="MX332" s="4"/>
      <c r="MY332" s="4"/>
      <c r="MZ332" s="4"/>
      <c r="NA332" s="4"/>
      <c r="NB332" s="4"/>
      <c r="NC332" s="4"/>
      <c r="ND332" s="4"/>
      <c r="NE332" s="4"/>
      <c r="NF332" s="4"/>
      <c r="NG332" s="4"/>
      <c r="NH332" s="4"/>
      <c r="NI332" s="4"/>
      <c r="NJ332" s="4"/>
      <c r="NK332" s="4"/>
      <c r="NL332" s="4"/>
      <c r="NM332" s="4"/>
      <c r="NN332" s="4"/>
      <c r="NO332" s="4"/>
      <c r="NP332" s="4"/>
      <c r="NQ332" s="4"/>
      <c r="NR332" s="4"/>
      <c r="NS332" s="4"/>
      <c r="NT332" s="4"/>
      <c r="NU332" s="4"/>
      <c r="NV332" s="4"/>
      <c r="NW332" s="4"/>
      <c r="NX332" s="4"/>
      <c r="NY332" s="4"/>
      <c r="NZ332" s="4"/>
      <c r="OA332" s="4"/>
      <c r="OB332" s="4"/>
      <c r="OC332" s="4"/>
      <c r="OD332" s="4"/>
      <c r="OE332" s="4"/>
      <c r="OF332" s="4"/>
      <c r="OG332" s="4"/>
      <c r="OH332" s="4"/>
      <c r="OI332" s="4"/>
      <c r="OJ332" s="4"/>
      <c r="OK332" s="4"/>
      <c r="OL332" s="4"/>
      <c r="OM332" s="4"/>
      <c r="ON332" s="4"/>
      <c r="OO332" s="4"/>
      <c r="OP332" s="4"/>
      <c r="OQ332" s="4"/>
      <c r="OR332" s="4"/>
      <c r="OS332" s="4"/>
      <c r="OT332" s="4"/>
      <c r="OU332" s="4"/>
      <c r="OV332" s="4"/>
      <c r="OW332" s="4"/>
      <c r="OX332" s="4"/>
      <c r="OY332" s="4"/>
      <c r="OZ332" s="4"/>
      <c r="PA332" s="4"/>
    </row>
    <row r="333" spans="1:417" s="16" customFormat="1" ht="28.5" customHeight="1" thickBot="1" x14ac:dyDescent="0.3">
      <c r="A333" s="293"/>
      <c r="B333" s="44" t="str">
        <f t="shared" si="224"/>
        <v>ГБУЗ АО АМОКБ</v>
      </c>
      <c r="C333" s="318" t="s">
        <v>120</v>
      </c>
      <c r="D333" s="19" t="str">
        <f t="shared" si="248"/>
        <v>ПМСП, включенная в базовую программу ОМС</v>
      </c>
      <c r="E333" s="284" t="s">
        <v>137</v>
      </c>
      <c r="F333" s="44" t="str">
        <f t="shared" si="249"/>
        <v>амбулаторно</v>
      </c>
      <c r="G333" s="284" t="s">
        <v>47</v>
      </c>
      <c r="H333" s="44" t="str">
        <f t="shared" si="250"/>
        <v>Не предусмотрено</v>
      </c>
      <c r="I333" s="284" t="s">
        <v>68</v>
      </c>
      <c r="J333" s="44" t="str">
        <f t="shared" si="253"/>
        <v>генетик</v>
      </c>
      <c r="K333" s="68" t="s">
        <v>128</v>
      </c>
      <c r="L333" s="68" t="s">
        <v>3</v>
      </c>
      <c r="M333" s="68" t="s">
        <v>5</v>
      </c>
      <c r="N333" s="98">
        <v>99</v>
      </c>
      <c r="O333" s="98">
        <v>99</v>
      </c>
      <c r="P333" s="51">
        <f t="shared" ref="P333" si="254">IF(AND(N333&lt;&gt;0,M333="Кач."),O333/N333*100,"")</f>
        <v>100</v>
      </c>
      <c r="Q333" s="214"/>
      <c r="R333" s="276">
        <f>IFERROR(AVERAGE(P333:P335),"")</f>
        <v>100</v>
      </c>
      <c r="S333" s="274">
        <f>AVERAGE(Q333:Q335)</f>
        <v>87.851851851851848</v>
      </c>
      <c r="T333" s="272">
        <f>IFERROR((R333*0.7+S333*0.3)*2,S333*2)</f>
        <v>192.71111111111111</v>
      </c>
      <c r="U333" s="284" t="str">
        <f>IF(T333&lt;170,"ГЗ по услуге (работе) НЕ выполнено","")&amp;IF(AND(T333&gt;=170,T333&lt;=200),"ГЗ по услуге (работе) выполнено","")&amp;IF(T333&gt;200,"ГЗ по услуге (работе) ПЕРЕвыполнено","")</f>
        <v>ГЗ по услуге (работе) выполнено</v>
      </c>
      <c r="V333" s="284"/>
      <c r="W333" s="308"/>
      <c r="X333" s="30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/>
      <c r="DF333" s="4"/>
      <c r="DG333" s="4"/>
      <c r="DH333" s="4"/>
      <c r="DI333" s="4"/>
      <c r="DJ333" s="4"/>
      <c r="DK333" s="4"/>
      <c r="DL333" s="4"/>
      <c r="DM333" s="4"/>
      <c r="DN333" s="4"/>
      <c r="DO333" s="4"/>
      <c r="DP333" s="4"/>
      <c r="DQ333" s="4"/>
      <c r="DR333" s="4"/>
      <c r="DS333" s="4"/>
      <c r="DT333" s="4"/>
      <c r="DU333" s="4"/>
      <c r="DV333" s="4"/>
      <c r="DW333" s="4"/>
      <c r="DX333" s="4"/>
      <c r="DY333" s="4"/>
      <c r="DZ333" s="4"/>
      <c r="EA333" s="4"/>
      <c r="EB333" s="4"/>
      <c r="EC333" s="4"/>
      <c r="ED333" s="4"/>
      <c r="EE333" s="4"/>
      <c r="EF333" s="4"/>
      <c r="EG333" s="4"/>
      <c r="EH333" s="4"/>
      <c r="EI333" s="4"/>
      <c r="EJ333" s="4"/>
      <c r="EK333" s="4"/>
      <c r="EL333" s="4"/>
      <c r="EM333" s="4"/>
      <c r="EN333" s="4"/>
      <c r="EO333" s="4"/>
      <c r="EP333" s="4"/>
      <c r="EQ333" s="4"/>
      <c r="ER333" s="4"/>
      <c r="ES333" s="4"/>
      <c r="ET333" s="4"/>
      <c r="EU333" s="4"/>
      <c r="EV333" s="4"/>
      <c r="EW333" s="4"/>
      <c r="EX333" s="4"/>
      <c r="EY333" s="4"/>
      <c r="EZ333" s="4"/>
      <c r="FA333" s="4"/>
      <c r="FB333" s="4"/>
      <c r="FC333" s="4"/>
      <c r="FD333" s="4"/>
      <c r="FE333" s="4"/>
      <c r="FF333" s="4"/>
      <c r="FG333" s="4"/>
      <c r="FH333" s="4"/>
      <c r="FI333" s="4"/>
      <c r="FJ333" s="4"/>
      <c r="FK333" s="4"/>
      <c r="FL333" s="4"/>
      <c r="FM333" s="4"/>
      <c r="FN333" s="4"/>
      <c r="FO333" s="4"/>
      <c r="FP333" s="4"/>
      <c r="FQ333" s="4"/>
      <c r="FR333" s="4"/>
      <c r="FS333" s="4"/>
      <c r="FT333" s="4"/>
      <c r="FU333" s="4"/>
      <c r="FV333" s="4"/>
      <c r="FW333" s="4"/>
      <c r="FX333" s="4"/>
      <c r="FY333" s="4"/>
      <c r="FZ333" s="4"/>
      <c r="GA333" s="4"/>
      <c r="GB333" s="4"/>
      <c r="GC333" s="4"/>
      <c r="GD333" s="4"/>
      <c r="GE333" s="4"/>
      <c r="GF333" s="4"/>
      <c r="GG333" s="4"/>
      <c r="GH333" s="4"/>
      <c r="GI333" s="4"/>
      <c r="GJ333" s="4"/>
      <c r="GK333" s="4"/>
      <c r="GL333" s="4"/>
      <c r="GM333" s="4"/>
      <c r="GN333" s="4"/>
      <c r="GO333" s="4"/>
      <c r="GP333" s="4"/>
      <c r="GQ333" s="4"/>
      <c r="GR333" s="4"/>
      <c r="GS333" s="4"/>
      <c r="GT333" s="4"/>
      <c r="GU333" s="4"/>
      <c r="GV333" s="4"/>
      <c r="GW333" s="4"/>
      <c r="GX333" s="4"/>
      <c r="GY333" s="4"/>
      <c r="GZ333" s="4"/>
      <c r="HA333" s="4"/>
      <c r="HB333" s="4"/>
      <c r="HC333" s="4"/>
      <c r="HD333" s="4"/>
      <c r="HE333" s="4"/>
      <c r="HF333" s="4"/>
      <c r="HG333" s="4"/>
      <c r="HH333" s="4"/>
      <c r="HI333" s="4"/>
      <c r="HJ333" s="4"/>
      <c r="HK333" s="4"/>
      <c r="HL333" s="4"/>
      <c r="HM333" s="4"/>
      <c r="HN333" s="4"/>
      <c r="HO333" s="4"/>
      <c r="HP333" s="4"/>
      <c r="HQ333" s="4"/>
      <c r="HR333" s="4"/>
      <c r="HS333" s="4"/>
      <c r="HT333" s="4"/>
      <c r="HU333" s="4"/>
      <c r="HV333" s="4"/>
      <c r="HW333" s="4"/>
      <c r="HX333" s="4"/>
      <c r="HY333" s="4"/>
      <c r="HZ333" s="4"/>
      <c r="IA333" s="4"/>
      <c r="IB333" s="4"/>
      <c r="IC333" s="4"/>
      <c r="ID333" s="4"/>
      <c r="IE333" s="4"/>
      <c r="IF333" s="4"/>
      <c r="IG333" s="4"/>
      <c r="IH333" s="4"/>
      <c r="II333" s="4"/>
      <c r="IJ333" s="4"/>
      <c r="IK333" s="4"/>
      <c r="IL333" s="4"/>
      <c r="IM333" s="4"/>
      <c r="IN333" s="4"/>
      <c r="IO333" s="4"/>
      <c r="IP333" s="4"/>
      <c r="IQ333" s="4"/>
      <c r="IR333" s="4"/>
      <c r="IS333" s="4"/>
      <c r="IT333" s="4"/>
      <c r="IU333" s="4"/>
      <c r="IV333" s="4"/>
      <c r="IW333" s="4"/>
      <c r="IX333" s="4"/>
      <c r="IY333" s="4"/>
      <c r="IZ333" s="4"/>
      <c r="JA333" s="4"/>
      <c r="JB333" s="4"/>
      <c r="JC333" s="4"/>
      <c r="JD333" s="4"/>
      <c r="JE333" s="4"/>
      <c r="JF333" s="4"/>
      <c r="JG333" s="4"/>
      <c r="JH333" s="4"/>
      <c r="JI333" s="4"/>
      <c r="JJ333" s="4"/>
      <c r="JK333" s="4"/>
      <c r="JL333" s="4"/>
      <c r="JM333" s="4"/>
      <c r="JN333" s="4"/>
      <c r="JO333" s="4"/>
      <c r="JP333" s="4"/>
      <c r="JQ333" s="4"/>
      <c r="JR333" s="4"/>
      <c r="JS333" s="4"/>
      <c r="JT333" s="4"/>
      <c r="JU333" s="4"/>
      <c r="JV333" s="4"/>
      <c r="JW333" s="4"/>
      <c r="JX333" s="4"/>
      <c r="JY333" s="4"/>
      <c r="JZ333" s="4"/>
      <c r="KA333" s="4"/>
      <c r="KB333" s="4"/>
      <c r="KC333" s="4"/>
      <c r="KD333" s="4"/>
      <c r="KE333" s="4"/>
      <c r="KF333" s="4"/>
      <c r="KG333" s="4"/>
      <c r="KH333" s="4"/>
      <c r="KI333" s="4"/>
      <c r="KJ333" s="4"/>
      <c r="KK333" s="4"/>
      <c r="KL333" s="4"/>
      <c r="KM333" s="4"/>
      <c r="KN333" s="4"/>
      <c r="KO333" s="4"/>
      <c r="KP333" s="4"/>
      <c r="KQ333" s="4"/>
      <c r="KR333" s="4"/>
      <c r="KS333" s="4"/>
      <c r="KT333" s="4"/>
      <c r="KU333" s="4"/>
      <c r="KV333" s="4"/>
      <c r="KW333" s="4"/>
      <c r="KX333" s="4"/>
      <c r="KY333" s="4"/>
      <c r="KZ333" s="4"/>
      <c r="LA333" s="4"/>
      <c r="LB333" s="4"/>
      <c r="LC333" s="4"/>
      <c r="LD333" s="4"/>
      <c r="LE333" s="4"/>
      <c r="LF333" s="4"/>
      <c r="LG333" s="4"/>
      <c r="LH333" s="4"/>
      <c r="LI333" s="4"/>
      <c r="LJ333" s="4"/>
      <c r="LK333" s="4"/>
      <c r="LL333" s="4"/>
      <c r="LM333" s="4"/>
      <c r="LN333" s="4"/>
      <c r="LO333" s="4"/>
      <c r="LP333" s="4"/>
      <c r="LQ333" s="4"/>
      <c r="LR333" s="4"/>
      <c r="LS333" s="4"/>
      <c r="LT333" s="4"/>
      <c r="LU333" s="4"/>
      <c r="LV333" s="4"/>
      <c r="LW333" s="4"/>
      <c r="LX333" s="4"/>
      <c r="LY333" s="4"/>
      <c r="LZ333" s="4"/>
      <c r="MA333" s="4"/>
      <c r="MB333" s="4"/>
      <c r="MC333" s="4"/>
      <c r="MD333" s="4"/>
      <c r="ME333" s="4"/>
      <c r="MF333" s="4"/>
      <c r="MG333" s="4"/>
      <c r="MH333" s="4"/>
      <c r="MI333" s="4"/>
      <c r="MJ333" s="4"/>
      <c r="MK333" s="4"/>
      <c r="ML333" s="4"/>
      <c r="MM333" s="4"/>
      <c r="MN333" s="4"/>
      <c r="MO333" s="4"/>
      <c r="MP333" s="4"/>
      <c r="MQ333" s="4"/>
      <c r="MR333" s="4"/>
      <c r="MS333" s="4"/>
      <c r="MT333" s="4"/>
      <c r="MU333" s="4"/>
      <c r="MV333" s="4"/>
      <c r="MW333" s="4"/>
      <c r="MX333" s="4"/>
      <c r="MY333" s="4"/>
      <c r="MZ333" s="4"/>
      <c r="NA333" s="4"/>
      <c r="NB333" s="4"/>
      <c r="NC333" s="4"/>
      <c r="ND333" s="4"/>
      <c r="NE333" s="4"/>
      <c r="NF333" s="4"/>
      <c r="NG333" s="4"/>
      <c r="NH333" s="4"/>
      <c r="NI333" s="4"/>
      <c r="NJ333" s="4"/>
      <c r="NK333" s="4"/>
      <c r="NL333" s="4"/>
      <c r="NM333" s="4"/>
      <c r="NN333" s="4"/>
      <c r="NO333" s="4"/>
      <c r="NP333" s="4"/>
      <c r="NQ333" s="4"/>
      <c r="NR333" s="4"/>
      <c r="NS333" s="4"/>
      <c r="NT333" s="4"/>
      <c r="NU333" s="4"/>
      <c r="NV333" s="4"/>
      <c r="NW333" s="4"/>
      <c r="NX333" s="4"/>
      <c r="NY333" s="4"/>
      <c r="NZ333" s="4"/>
      <c r="OA333" s="4"/>
      <c r="OB333" s="4"/>
      <c r="OC333" s="4"/>
      <c r="OD333" s="4"/>
      <c r="OE333" s="4"/>
      <c r="OF333" s="4"/>
      <c r="OG333" s="4"/>
      <c r="OH333" s="4"/>
      <c r="OI333" s="4"/>
      <c r="OJ333" s="4"/>
      <c r="OK333" s="4"/>
      <c r="OL333" s="4"/>
      <c r="OM333" s="4"/>
      <c r="ON333" s="4"/>
      <c r="OO333" s="4"/>
      <c r="OP333" s="4"/>
      <c r="OQ333" s="4"/>
      <c r="OR333" s="4"/>
      <c r="OS333" s="4"/>
      <c r="OT333" s="4"/>
      <c r="OU333" s="4"/>
      <c r="OV333" s="4"/>
      <c r="OW333" s="4"/>
      <c r="OX333" s="4"/>
      <c r="OY333" s="4"/>
      <c r="OZ333" s="4"/>
      <c r="PA333" s="4"/>
    </row>
    <row r="334" spans="1:417" s="16" customFormat="1" ht="28.5" customHeight="1" thickBot="1" x14ac:dyDescent="0.3">
      <c r="A334" s="293"/>
      <c r="B334" s="44" t="str">
        <f t="shared" si="224"/>
        <v>ГБУЗ АО АМОКБ</v>
      </c>
      <c r="C334" s="327"/>
      <c r="D334" s="19" t="str">
        <f t="shared" si="248"/>
        <v>ПМСП, включенная в базовую программу ОМС</v>
      </c>
      <c r="E334" s="285"/>
      <c r="F334" s="44" t="str">
        <f t="shared" si="249"/>
        <v>амбулаторно</v>
      </c>
      <c r="G334" s="285"/>
      <c r="H334" s="44" t="str">
        <f t="shared" si="250"/>
        <v>Не предусмотрено</v>
      </c>
      <c r="I334" s="285"/>
      <c r="J334" s="44" t="str">
        <f t="shared" si="253"/>
        <v>генетик</v>
      </c>
      <c r="K334" s="69" t="s">
        <v>40</v>
      </c>
      <c r="L334" s="70" t="s">
        <v>118</v>
      </c>
      <c r="M334" s="76" t="s">
        <v>42</v>
      </c>
      <c r="N334" s="94">
        <v>900</v>
      </c>
      <c r="O334" s="96">
        <v>466</v>
      </c>
      <c r="P334" s="58"/>
      <c r="Q334" s="269">
        <f t="shared" si="252"/>
        <v>69.037037037037038</v>
      </c>
      <c r="R334" s="280"/>
      <c r="S334" s="281"/>
      <c r="T334" s="273"/>
      <c r="U334" s="285"/>
      <c r="V334" s="285"/>
      <c r="W334" s="308"/>
      <c r="X334" s="30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  <c r="DE334" s="4"/>
      <c r="DF334" s="4"/>
      <c r="DG334" s="4"/>
      <c r="DH334" s="4"/>
      <c r="DI334" s="4"/>
      <c r="DJ334" s="4"/>
      <c r="DK334" s="4"/>
      <c r="DL334" s="4"/>
      <c r="DM334" s="4"/>
      <c r="DN334" s="4"/>
      <c r="DO334" s="4"/>
      <c r="DP334" s="4"/>
      <c r="DQ334" s="4"/>
      <c r="DR334" s="4"/>
      <c r="DS334" s="4"/>
      <c r="DT334" s="4"/>
      <c r="DU334" s="4"/>
      <c r="DV334" s="4"/>
      <c r="DW334" s="4"/>
      <c r="DX334" s="4"/>
      <c r="DY334" s="4"/>
      <c r="DZ334" s="4"/>
      <c r="EA334" s="4"/>
      <c r="EB334" s="4"/>
      <c r="EC334" s="4"/>
      <c r="ED334" s="4"/>
      <c r="EE334" s="4"/>
      <c r="EF334" s="4"/>
      <c r="EG334" s="4"/>
      <c r="EH334" s="4"/>
      <c r="EI334" s="4"/>
      <c r="EJ334" s="4"/>
      <c r="EK334" s="4"/>
      <c r="EL334" s="4"/>
      <c r="EM334" s="4"/>
      <c r="EN334" s="4"/>
      <c r="EO334" s="4"/>
      <c r="EP334" s="4"/>
      <c r="EQ334" s="4"/>
      <c r="ER334" s="4"/>
      <c r="ES334" s="4"/>
      <c r="ET334" s="4"/>
      <c r="EU334" s="4"/>
      <c r="EV334" s="4"/>
      <c r="EW334" s="4"/>
      <c r="EX334" s="4"/>
      <c r="EY334" s="4"/>
      <c r="EZ334" s="4"/>
      <c r="FA334" s="4"/>
      <c r="FB334" s="4"/>
      <c r="FC334" s="4"/>
      <c r="FD334" s="4"/>
      <c r="FE334" s="4"/>
      <c r="FF334" s="4"/>
      <c r="FG334" s="4"/>
      <c r="FH334" s="4"/>
      <c r="FI334" s="4"/>
      <c r="FJ334" s="4"/>
      <c r="FK334" s="4"/>
      <c r="FL334" s="4"/>
      <c r="FM334" s="4"/>
      <c r="FN334" s="4"/>
      <c r="FO334" s="4"/>
      <c r="FP334" s="4"/>
      <c r="FQ334" s="4"/>
      <c r="FR334" s="4"/>
      <c r="FS334" s="4"/>
      <c r="FT334" s="4"/>
      <c r="FU334" s="4"/>
      <c r="FV334" s="4"/>
      <c r="FW334" s="4"/>
      <c r="FX334" s="4"/>
      <c r="FY334" s="4"/>
      <c r="FZ334" s="4"/>
      <c r="GA334" s="4"/>
      <c r="GB334" s="4"/>
      <c r="GC334" s="4"/>
      <c r="GD334" s="4"/>
      <c r="GE334" s="4"/>
      <c r="GF334" s="4"/>
      <c r="GG334" s="4"/>
      <c r="GH334" s="4"/>
      <c r="GI334" s="4"/>
      <c r="GJ334" s="4"/>
      <c r="GK334" s="4"/>
      <c r="GL334" s="4"/>
      <c r="GM334" s="4"/>
      <c r="GN334" s="4"/>
      <c r="GO334" s="4"/>
      <c r="GP334" s="4"/>
      <c r="GQ334" s="4"/>
      <c r="GR334" s="4"/>
      <c r="GS334" s="4"/>
      <c r="GT334" s="4"/>
      <c r="GU334" s="4"/>
      <c r="GV334" s="4"/>
      <c r="GW334" s="4"/>
      <c r="GX334" s="4"/>
      <c r="GY334" s="4"/>
      <c r="GZ334" s="4"/>
      <c r="HA334" s="4"/>
      <c r="HB334" s="4"/>
      <c r="HC334" s="4"/>
      <c r="HD334" s="4"/>
      <c r="HE334" s="4"/>
      <c r="HF334" s="4"/>
      <c r="HG334" s="4"/>
      <c r="HH334" s="4"/>
      <c r="HI334" s="4"/>
      <c r="HJ334" s="4"/>
      <c r="HK334" s="4"/>
      <c r="HL334" s="4"/>
      <c r="HM334" s="4"/>
      <c r="HN334" s="4"/>
      <c r="HO334" s="4"/>
      <c r="HP334" s="4"/>
      <c r="HQ334" s="4"/>
      <c r="HR334" s="4"/>
      <c r="HS334" s="4"/>
      <c r="HT334" s="4"/>
      <c r="HU334" s="4"/>
      <c r="HV334" s="4"/>
      <c r="HW334" s="4"/>
      <c r="HX334" s="4"/>
      <c r="HY334" s="4"/>
      <c r="HZ334" s="4"/>
      <c r="IA334" s="4"/>
      <c r="IB334" s="4"/>
      <c r="IC334" s="4"/>
      <c r="ID334" s="4"/>
      <c r="IE334" s="4"/>
      <c r="IF334" s="4"/>
      <c r="IG334" s="4"/>
      <c r="IH334" s="4"/>
      <c r="II334" s="4"/>
      <c r="IJ334" s="4"/>
      <c r="IK334" s="4"/>
      <c r="IL334" s="4"/>
      <c r="IM334" s="4"/>
      <c r="IN334" s="4"/>
      <c r="IO334" s="4"/>
      <c r="IP334" s="4"/>
      <c r="IQ334" s="4"/>
      <c r="IR334" s="4"/>
      <c r="IS334" s="4"/>
      <c r="IT334" s="4"/>
      <c r="IU334" s="4"/>
      <c r="IV334" s="4"/>
      <c r="IW334" s="4"/>
      <c r="IX334" s="4"/>
      <c r="IY334" s="4"/>
      <c r="IZ334" s="4"/>
      <c r="JA334" s="4"/>
      <c r="JB334" s="4"/>
      <c r="JC334" s="4"/>
      <c r="JD334" s="4"/>
      <c r="JE334" s="4"/>
      <c r="JF334" s="4"/>
      <c r="JG334" s="4"/>
      <c r="JH334" s="4"/>
      <c r="JI334" s="4"/>
      <c r="JJ334" s="4"/>
      <c r="JK334" s="4"/>
      <c r="JL334" s="4"/>
      <c r="JM334" s="4"/>
      <c r="JN334" s="4"/>
      <c r="JO334" s="4"/>
      <c r="JP334" s="4"/>
      <c r="JQ334" s="4"/>
      <c r="JR334" s="4"/>
      <c r="JS334" s="4"/>
      <c r="JT334" s="4"/>
      <c r="JU334" s="4"/>
      <c r="JV334" s="4"/>
      <c r="JW334" s="4"/>
      <c r="JX334" s="4"/>
      <c r="JY334" s="4"/>
      <c r="JZ334" s="4"/>
      <c r="KA334" s="4"/>
      <c r="KB334" s="4"/>
      <c r="KC334" s="4"/>
      <c r="KD334" s="4"/>
      <c r="KE334" s="4"/>
      <c r="KF334" s="4"/>
      <c r="KG334" s="4"/>
      <c r="KH334" s="4"/>
      <c r="KI334" s="4"/>
      <c r="KJ334" s="4"/>
      <c r="KK334" s="4"/>
      <c r="KL334" s="4"/>
      <c r="KM334" s="4"/>
      <c r="KN334" s="4"/>
      <c r="KO334" s="4"/>
      <c r="KP334" s="4"/>
      <c r="KQ334" s="4"/>
      <c r="KR334" s="4"/>
      <c r="KS334" s="4"/>
      <c r="KT334" s="4"/>
      <c r="KU334" s="4"/>
      <c r="KV334" s="4"/>
      <c r="KW334" s="4"/>
      <c r="KX334" s="4"/>
      <c r="KY334" s="4"/>
      <c r="KZ334" s="4"/>
      <c r="LA334" s="4"/>
      <c r="LB334" s="4"/>
      <c r="LC334" s="4"/>
      <c r="LD334" s="4"/>
      <c r="LE334" s="4"/>
      <c r="LF334" s="4"/>
      <c r="LG334" s="4"/>
      <c r="LH334" s="4"/>
      <c r="LI334" s="4"/>
      <c r="LJ334" s="4"/>
      <c r="LK334" s="4"/>
      <c r="LL334" s="4"/>
      <c r="LM334" s="4"/>
      <c r="LN334" s="4"/>
      <c r="LO334" s="4"/>
      <c r="LP334" s="4"/>
      <c r="LQ334" s="4"/>
      <c r="LR334" s="4"/>
      <c r="LS334" s="4"/>
      <c r="LT334" s="4"/>
      <c r="LU334" s="4"/>
      <c r="LV334" s="4"/>
      <c r="LW334" s="4"/>
      <c r="LX334" s="4"/>
      <c r="LY334" s="4"/>
      <c r="LZ334" s="4"/>
      <c r="MA334" s="4"/>
      <c r="MB334" s="4"/>
      <c r="MC334" s="4"/>
      <c r="MD334" s="4"/>
      <c r="ME334" s="4"/>
      <c r="MF334" s="4"/>
      <c r="MG334" s="4"/>
      <c r="MH334" s="4"/>
      <c r="MI334" s="4"/>
      <c r="MJ334" s="4"/>
      <c r="MK334" s="4"/>
      <c r="ML334" s="4"/>
      <c r="MM334" s="4"/>
      <c r="MN334" s="4"/>
      <c r="MO334" s="4"/>
      <c r="MP334" s="4"/>
      <c r="MQ334" s="4"/>
      <c r="MR334" s="4"/>
      <c r="MS334" s="4"/>
      <c r="MT334" s="4"/>
      <c r="MU334" s="4"/>
      <c r="MV334" s="4"/>
      <c r="MW334" s="4"/>
      <c r="MX334" s="4"/>
      <c r="MY334" s="4"/>
      <c r="MZ334" s="4"/>
      <c r="NA334" s="4"/>
      <c r="NB334" s="4"/>
      <c r="NC334" s="4"/>
      <c r="ND334" s="4"/>
      <c r="NE334" s="4"/>
      <c r="NF334" s="4"/>
      <c r="NG334" s="4"/>
      <c r="NH334" s="4"/>
      <c r="NI334" s="4"/>
      <c r="NJ334" s="4"/>
      <c r="NK334" s="4"/>
      <c r="NL334" s="4"/>
      <c r="NM334" s="4"/>
      <c r="NN334" s="4"/>
      <c r="NO334" s="4"/>
      <c r="NP334" s="4"/>
      <c r="NQ334" s="4"/>
      <c r="NR334" s="4"/>
      <c r="NS334" s="4"/>
      <c r="NT334" s="4"/>
      <c r="NU334" s="4"/>
      <c r="NV334" s="4"/>
      <c r="NW334" s="4"/>
      <c r="NX334" s="4"/>
      <c r="NY334" s="4"/>
      <c r="NZ334" s="4"/>
      <c r="OA334" s="4"/>
      <c r="OB334" s="4"/>
      <c r="OC334" s="4"/>
      <c r="OD334" s="4"/>
      <c r="OE334" s="4"/>
      <c r="OF334" s="4"/>
      <c r="OG334" s="4"/>
      <c r="OH334" s="4"/>
      <c r="OI334" s="4"/>
      <c r="OJ334" s="4"/>
      <c r="OK334" s="4"/>
      <c r="OL334" s="4"/>
      <c r="OM334" s="4"/>
      <c r="ON334" s="4"/>
      <c r="OO334" s="4"/>
      <c r="OP334" s="4"/>
      <c r="OQ334" s="4"/>
      <c r="OR334" s="4"/>
      <c r="OS334" s="4"/>
      <c r="OT334" s="4"/>
      <c r="OU334" s="4"/>
      <c r="OV334" s="4"/>
      <c r="OW334" s="4"/>
      <c r="OX334" s="4"/>
      <c r="OY334" s="4"/>
      <c r="OZ334" s="4"/>
      <c r="PA334" s="4"/>
    </row>
    <row r="335" spans="1:417" s="16" customFormat="1" ht="28.5" customHeight="1" thickBot="1" x14ac:dyDescent="0.3">
      <c r="A335" s="293"/>
      <c r="B335" s="44" t="str">
        <f t="shared" si="224"/>
        <v>ГБУЗ АО АМОКБ</v>
      </c>
      <c r="C335" s="327"/>
      <c r="D335" s="19" t="str">
        <f t="shared" si="248"/>
        <v>ПМСП, включенная в базовую программу ОМС</v>
      </c>
      <c r="E335" s="285"/>
      <c r="F335" s="44" t="str">
        <f t="shared" si="249"/>
        <v>амбулаторно</v>
      </c>
      <c r="G335" s="285"/>
      <c r="H335" s="44" t="str">
        <f t="shared" si="250"/>
        <v>Не предусмотрено</v>
      </c>
      <c r="I335" s="286"/>
      <c r="J335" s="44" t="str">
        <f t="shared" si="253"/>
        <v>генетик</v>
      </c>
      <c r="K335" s="69" t="s">
        <v>133</v>
      </c>
      <c r="L335" s="70" t="s">
        <v>118</v>
      </c>
      <c r="M335" s="76" t="s">
        <v>42</v>
      </c>
      <c r="N335" s="94">
        <v>15</v>
      </c>
      <c r="O335" s="96">
        <v>12</v>
      </c>
      <c r="P335" s="159"/>
      <c r="Q335" s="214">
        <f t="shared" si="252"/>
        <v>106.66666666666667</v>
      </c>
      <c r="R335" s="277"/>
      <c r="S335" s="281"/>
      <c r="T335" s="273"/>
      <c r="U335" s="285"/>
      <c r="V335" s="285"/>
      <c r="W335" s="308"/>
      <c r="X335" s="30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  <c r="DE335" s="4"/>
      <c r="DF335" s="4"/>
      <c r="DG335" s="4"/>
      <c r="DH335" s="4"/>
      <c r="DI335" s="4"/>
      <c r="DJ335" s="4"/>
      <c r="DK335" s="4"/>
      <c r="DL335" s="4"/>
      <c r="DM335" s="4"/>
      <c r="DN335" s="4"/>
      <c r="DO335" s="4"/>
      <c r="DP335" s="4"/>
      <c r="DQ335" s="4"/>
      <c r="DR335" s="4"/>
      <c r="DS335" s="4"/>
      <c r="DT335" s="4"/>
      <c r="DU335" s="4"/>
      <c r="DV335" s="4"/>
      <c r="DW335" s="4"/>
      <c r="DX335" s="4"/>
      <c r="DY335" s="4"/>
      <c r="DZ335" s="4"/>
      <c r="EA335" s="4"/>
      <c r="EB335" s="4"/>
      <c r="EC335" s="4"/>
      <c r="ED335" s="4"/>
      <c r="EE335" s="4"/>
      <c r="EF335" s="4"/>
      <c r="EG335" s="4"/>
      <c r="EH335" s="4"/>
      <c r="EI335" s="4"/>
      <c r="EJ335" s="4"/>
      <c r="EK335" s="4"/>
      <c r="EL335" s="4"/>
      <c r="EM335" s="4"/>
      <c r="EN335" s="4"/>
      <c r="EO335" s="4"/>
      <c r="EP335" s="4"/>
      <c r="EQ335" s="4"/>
      <c r="ER335" s="4"/>
      <c r="ES335" s="4"/>
      <c r="ET335" s="4"/>
      <c r="EU335" s="4"/>
      <c r="EV335" s="4"/>
      <c r="EW335" s="4"/>
      <c r="EX335" s="4"/>
      <c r="EY335" s="4"/>
      <c r="EZ335" s="4"/>
      <c r="FA335" s="4"/>
      <c r="FB335" s="4"/>
      <c r="FC335" s="4"/>
      <c r="FD335" s="4"/>
      <c r="FE335" s="4"/>
      <c r="FF335" s="4"/>
      <c r="FG335" s="4"/>
      <c r="FH335" s="4"/>
      <c r="FI335" s="4"/>
      <c r="FJ335" s="4"/>
      <c r="FK335" s="4"/>
      <c r="FL335" s="4"/>
      <c r="FM335" s="4"/>
      <c r="FN335" s="4"/>
      <c r="FO335" s="4"/>
      <c r="FP335" s="4"/>
      <c r="FQ335" s="4"/>
      <c r="FR335" s="4"/>
      <c r="FS335" s="4"/>
      <c r="FT335" s="4"/>
      <c r="FU335" s="4"/>
      <c r="FV335" s="4"/>
      <c r="FW335" s="4"/>
      <c r="FX335" s="4"/>
      <c r="FY335" s="4"/>
      <c r="FZ335" s="4"/>
      <c r="GA335" s="4"/>
      <c r="GB335" s="4"/>
      <c r="GC335" s="4"/>
      <c r="GD335" s="4"/>
      <c r="GE335" s="4"/>
      <c r="GF335" s="4"/>
      <c r="GG335" s="4"/>
      <c r="GH335" s="4"/>
      <c r="GI335" s="4"/>
      <c r="GJ335" s="4"/>
      <c r="GK335" s="4"/>
      <c r="GL335" s="4"/>
      <c r="GM335" s="4"/>
      <c r="GN335" s="4"/>
      <c r="GO335" s="4"/>
      <c r="GP335" s="4"/>
      <c r="GQ335" s="4"/>
      <c r="GR335" s="4"/>
      <c r="GS335" s="4"/>
      <c r="GT335" s="4"/>
      <c r="GU335" s="4"/>
      <c r="GV335" s="4"/>
      <c r="GW335" s="4"/>
      <c r="GX335" s="4"/>
      <c r="GY335" s="4"/>
      <c r="GZ335" s="4"/>
      <c r="HA335" s="4"/>
      <c r="HB335" s="4"/>
      <c r="HC335" s="4"/>
      <c r="HD335" s="4"/>
      <c r="HE335" s="4"/>
      <c r="HF335" s="4"/>
      <c r="HG335" s="4"/>
      <c r="HH335" s="4"/>
      <c r="HI335" s="4"/>
      <c r="HJ335" s="4"/>
      <c r="HK335" s="4"/>
      <c r="HL335" s="4"/>
      <c r="HM335" s="4"/>
      <c r="HN335" s="4"/>
      <c r="HO335" s="4"/>
      <c r="HP335" s="4"/>
      <c r="HQ335" s="4"/>
      <c r="HR335" s="4"/>
      <c r="HS335" s="4"/>
      <c r="HT335" s="4"/>
      <c r="HU335" s="4"/>
      <c r="HV335" s="4"/>
      <c r="HW335" s="4"/>
      <c r="HX335" s="4"/>
      <c r="HY335" s="4"/>
      <c r="HZ335" s="4"/>
      <c r="IA335" s="4"/>
      <c r="IB335" s="4"/>
      <c r="IC335" s="4"/>
      <c r="ID335" s="4"/>
      <c r="IE335" s="4"/>
      <c r="IF335" s="4"/>
      <c r="IG335" s="4"/>
      <c r="IH335" s="4"/>
      <c r="II335" s="4"/>
      <c r="IJ335" s="4"/>
      <c r="IK335" s="4"/>
      <c r="IL335" s="4"/>
      <c r="IM335" s="4"/>
      <c r="IN335" s="4"/>
      <c r="IO335" s="4"/>
      <c r="IP335" s="4"/>
      <c r="IQ335" s="4"/>
      <c r="IR335" s="4"/>
      <c r="IS335" s="4"/>
      <c r="IT335" s="4"/>
      <c r="IU335" s="4"/>
      <c r="IV335" s="4"/>
      <c r="IW335" s="4"/>
      <c r="IX335" s="4"/>
      <c r="IY335" s="4"/>
      <c r="IZ335" s="4"/>
      <c r="JA335" s="4"/>
      <c r="JB335" s="4"/>
      <c r="JC335" s="4"/>
      <c r="JD335" s="4"/>
      <c r="JE335" s="4"/>
      <c r="JF335" s="4"/>
      <c r="JG335" s="4"/>
      <c r="JH335" s="4"/>
      <c r="JI335" s="4"/>
      <c r="JJ335" s="4"/>
      <c r="JK335" s="4"/>
      <c r="JL335" s="4"/>
      <c r="JM335" s="4"/>
      <c r="JN335" s="4"/>
      <c r="JO335" s="4"/>
      <c r="JP335" s="4"/>
      <c r="JQ335" s="4"/>
      <c r="JR335" s="4"/>
      <c r="JS335" s="4"/>
      <c r="JT335" s="4"/>
      <c r="JU335" s="4"/>
      <c r="JV335" s="4"/>
      <c r="JW335" s="4"/>
      <c r="JX335" s="4"/>
      <c r="JY335" s="4"/>
      <c r="JZ335" s="4"/>
      <c r="KA335" s="4"/>
      <c r="KB335" s="4"/>
      <c r="KC335" s="4"/>
      <c r="KD335" s="4"/>
      <c r="KE335" s="4"/>
      <c r="KF335" s="4"/>
      <c r="KG335" s="4"/>
      <c r="KH335" s="4"/>
      <c r="KI335" s="4"/>
      <c r="KJ335" s="4"/>
      <c r="KK335" s="4"/>
      <c r="KL335" s="4"/>
      <c r="KM335" s="4"/>
      <c r="KN335" s="4"/>
      <c r="KO335" s="4"/>
      <c r="KP335" s="4"/>
      <c r="KQ335" s="4"/>
      <c r="KR335" s="4"/>
      <c r="KS335" s="4"/>
      <c r="KT335" s="4"/>
      <c r="KU335" s="4"/>
      <c r="KV335" s="4"/>
      <c r="KW335" s="4"/>
      <c r="KX335" s="4"/>
      <c r="KY335" s="4"/>
      <c r="KZ335" s="4"/>
      <c r="LA335" s="4"/>
      <c r="LB335" s="4"/>
      <c r="LC335" s="4"/>
      <c r="LD335" s="4"/>
      <c r="LE335" s="4"/>
      <c r="LF335" s="4"/>
      <c r="LG335" s="4"/>
      <c r="LH335" s="4"/>
      <c r="LI335" s="4"/>
      <c r="LJ335" s="4"/>
      <c r="LK335" s="4"/>
      <c r="LL335" s="4"/>
      <c r="LM335" s="4"/>
      <c r="LN335" s="4"/>
      <c r="LO335" s="4"/>
      <c r="LP335" s="4"/>
      <c r="LQ335" s="4"/>
      <c r="LR335" s="4"/>
      <c r="LS335" s="4"/>
      <c r="LT335" s="4"/>
      <c r="LU335" s="4"/>
      <c r="LV335" s="4"/>
      <c r="LW335" s="4"/>
      <c r="LX335" s="4"/>
      <c r="LY335" s="4"/>
      <c r="LZ335" s="4"/>
      <c r="MA335" s="4"/>
      <c r="MB335" s="4"/>
      <c r="MC335" s="4"/>
      <c r="MD335" s="4"/>
      <c r="ME335" s="4"/>
      <c r="MF335" s="4"/>
      <c r="MG335" s="4"/>
      <c r="MH335" s="4"/>
      <c r="MI335" s="4"/>
      <c r="MJ335" s="4"/>
      <c r="MK335" s="4"/>
      <c r="ML335" s="4"/>
      <c r="MM335" s="4"/>
      <c r="MN335" s="4"/>
      <c r="MO335" s="4"/>
      <c r="MP335" s="4"/>
      <c r="MQ335" s="4"/>
      <c r="MR335" s="4"/>
      <c r="MS335" s="4"/>
      <c r="MT335" s="4"/>
      <c r="MU335" s="4"/>
      <c r="MV335" s="4"/>
      <c r="MW335" s="4"/>
      <c r="MX335" s="4"/>
      <c r="MY335" s="4"/>
      <c r="MZ335" s="4"/>
      <c r="NA335" s="4"/>
      <c r="NB335" s="4"/>
      <c r="NC335" s="4"/>
      <c r="ND335" s="4"/>
      <c r="NE335" s="4"/>
      <c r="NF335" s="4"/>
      <c r="NG335" s="4"/>
      <c r="NH335" s="4"/>
      <c r="NI335" s="4"/>
      <c r="NJ335" s="4"/>
      <c r="NK335" s="4"/>
      <c r="NL335" s="4"/>
      <c r="NM335" s="4"/>
      <c r="NN335" s="4"/>
      <c r="NO335" s="4"/>
      <c r="NP335" s="4"/>
      <c r="NQ335" s="4"/>
      <c r="NR335" s="4"/>
      <c r="NS335" s="4"/>
      <c r="NT335" s="4"/>
      <c r="NU335" s="4"/>
      <c r="NV335" s="4"/>
      <c r="NW335" s="4"/>
      <c r="NX335" s="4"/>
      <c r="NY335" s="4"/>
      <c r="NZ335" s="4"/>
      <c r="OA335" s="4"/>
      <c r="OB335" s="4"/>
      <c r="OC335" s="4"/>
      <c r="OD335" s="4"/>
      <c r="OE335" s="4"/>
      <c r="OF335" s="4"/>
      <c r="OG335" s="4"/>
      <c r="OH335" s="4"/>
      <c r="OI335" s="4"/>
      <c r="OJ335" s="4"/>
      <c r="OK335" s="4"/>
      <c r="OL335" s="4"/>
      <c r="OM335" s="4"/>
      <c r="ON335" s="4"/>
      <c r="OO335" s="4"/>
      <c r="OP335" s="4"/>
      <c r="OQ335" s="4"/>
      <c r="OR335" s="4"/>
      <c r="OS335" s="4"/>
      <c r="OT335" s="4"/>
      <c r="OU335" s="4"/>
      <c r="OV335" s="4"/>
      <c r="OW335" s="4"/>
      <c r="OX335" s="4"/>
      <c r="OY335" s="4"/>
      <c r="OZ335" s="4"/>
      <c r="PA335" s="4"/>
    </row>
    <row r="336" spans="1:417" s="16" customFormat="1" ht="28.5" customHeight="1" thickBot="1" x14ac:dyDescent="0.3">
      <c r="A336" s="293"/>
      <c r="B336" s="44" t="str">
        <f t="shared" si="224"/>
        <v>ГБУЗ АО АМОКБ</v>
      </c>
      <c r="C336" s="327"/>
      <c r="D336" s="19" t="str">
        <f t="shared" si="248"/>
        <v>ПМСП, включенная в базовую программу ОМС</v>
      </c>
      <c r="E336" s="285"/>
      <c r="F336" s="44" t="str">
        <f t="shared" si="249"/>
        <v>амбулаторно</v>
      </c>
      <c r="G336" s="285"/>
      <c r="H336" s="44" t="str">
        <f t="shared" si="250"/>
        <v>Не предусмотрено</v>
      </c>
      <c r="I336" s="284" t="s">
        <v>90</v>
      </c>
      <c r="J336" s="44" t="str">
        <f t="shared" si="253"/>
        <v>офтальмология</v>
      </c>
      <c r="K336" s="68" t="s">
        <v>128</v>
      </c>
      <c r="L336" s="68" t="s">
        <v>3</v>
      </c>
      <c r="M336" s="68" t="s">
        <v>5</v>
      </c>
      <c r="N336" s="98">
        <v>99</v>
      </c>
      <c r="O336" s="98">
        <v>99</v>
      </c>
      <c r="P336" s="51">
        <f>IF(AND(N336&lt;&gt;0,M336="Кач."),O336/N336*100,"")</f>
        <v>100</v>
      </c>
      <c r="Q336" s="214"/>
      <c r="R336" s="276">
        <f>IFERROR(AVERAGE(P336:P338),"")</f>
        <v>100</v>
      </c>
      <c r="S336" s="281">
        <f>AVERAGE(Q336:Q338)</f>
        <v>128.81020733652312</v>
      </c>
      <c r="T336" s="272">
        <f>IFERROR((R336*0.7+S336*0.3)*2,S336*2)</f>
        <v>217.28612440191387</v>
      </c>
      <c r="U336" s="285" t="str">
        <f>IF(T336&lt;170,"ГЗ по услуге (работе) НЕ выполнено","")&amp;IF(AND(T336&gt;=170,T336&lt;=200),"ГЗ по услуге (работе) выполнено","")&amp;IF(T336&gt;200,"ГЗ по услуге (работе) ПЕРЕвыполнено","")</f>
        <v>ГЗ по услуге (работе) ПЕРЕвыполнено</v>
      </c>
      <c r="V336" s="285"/>
      <c r="W336" s="308"/>
      <c r="X336" s="30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  <c r="DE336" s="4"/>
      <c r="DF336" s="4"/>
      <c r="DG336" s="4"/>
      <c r="DH336" s="4"/>
      <c r="DI336" s="4"/>
      <c r="DJ336" s="4"/>
      <c r="DK336" s="4"/>
      <c r="DL336" s="4"/>
      <c r="DM336" s="4"/>
      <c r="DN336" s="4"/>
      <c r="DO336" s="4"/>
      <c r="DP336" s="4"/>
      <c r="DQ336" s="4"/>
      <c r="DR336" s="4"/>
      <c r="DS336" s="4"/>
      <c r="DT336" s="4"/>
      <c r="DU336" s="4"/>
      <c r="DV336" s="4"/>
      <c r="DW336" s="4"/>
      <c r="DX336" s="4"/>
      <c r="DY336" s="4"/>
      <c r="DZ336" s="4"/>
      <c r="EA336" s="4"/>
      <c r="EB336" s="4"/>
      <c r="EC336" s="4"/>
      <c r="ED336" s="4"/>
      <c r="EE336" s="4"/>
      <c r="EF336" s="4"/>
      <c r="EG336" s="4"/>
      <c r="EH336" s="4"/>
      <c r="EI336" s="4"/>
      <c r="EJ336" s="4"/>
      <c r="EK336" s="4"/>
      <c r="EL336" s="4"/>
      <c r="EM336" s="4"/>
      <c r="EN336" s="4"/>
      <c r="EO336" s="4"/>
      <c r="EP336" s="4"/>
      <c r="EQ336" s="4"/>
      <c r="ER336" s="4"/>
      <c r="ES336" s="4"/>
      <c r="ET336" s="4"/>
      <c r="EU336" s="4"/>
      <c r="EV336" s="4"/>
      <c r="EW336" s="4"/>
      <c r="EX336" s="4"/>
      <c r="EY336" s="4"/>
      <c r="EZ336" s="4"/>
      <c r="FA336" s="4"/>
      <c r="FB336" s="4"/>
      <c r="FC336" s="4"/>
      <c r="FD336" s="4"/>
      <c r="FE336" s="4"/>
      <c r="FF336" s="4"/>
      <c r="FG336" s="4"/>
      <c r="FH336" s="4"/>
      <c r="FI336" s="4"/>
      <c r="FJ336" s="4"/>
      <c r="FK336" s="4"/>
      <c r="FL336" s="4"/>
      <c r="FM336" s="4"/>
      <c r="FN336" s="4"/>
      <c r="FO336" s="4"/>
      <c r="FP336" s="4"/>
      <c r="FQ336" s="4"/>
      <c r="FR336" s="4"/>
      <c r="FS336" s="4"/>
      <c r="FT336" s="4"/>
      <c r="FU336" s="4"/>
      <c r="FV336" s="4"/>
      <c r="FW336" s="4"/>
      <c r="FX336" s="4"/>
      <c r="FY336" s="4"/>
      <c r="FZ336" s="4"/>
      <c r="GA336" s="4"/>
      <c r="GB336" s="4"/>
      <c r="GC336" s="4"/>
      <c r="GD336" s="4"/>
      <c r="GE336" s="4"/>
      <c r="GF336" s="4"/>
      <c r="GG336" s="4"/>
      <c r="GH336" s="4"/>
      <c r="GI336" s="4"/>
      <c r="GJ336" s="4"/>
      <c r="GK336" s="4"/>
      <c r="GL336" s="4"/>
      <c r="GM336" s="4"/>
      <c r="GN336" s="4"/>
      <c r="GO336" s="4"/>
      <c r="GP336" s="4"/>
      <c r="GQ336" s="4"/>
      <c r="GR336" s="4"/>
      <c r="GS336" s="4"/>
      <c r="GT336" s="4"/>
      <c r="GU336" s="4"/>
      <c r="GV336" s="4"/>
      <c r="GW336" s="4"/>
      <c r="GX336" s="4"/>
      <c r="GY336" s="4"/>
      <c r="GZ336" s="4"/>
      <c r="HA336" s="4"/>
      <c r="HB336" s="4"/>
      <c r="HC336" s="4"/>
      <c r="HD336" s="4"/>
      <c r="HE336" s="4"/>
      <c r="HF336" s="4"/>
      <c r="HG336" s="4"/>
      <c r="HH336" s="4"/>
      <c r="HI336" s="4"/>
      <c r="HJ336" s="4"/>
      <c r="HK336" s="4"/>
      <c r="HL336" s="4"/>
      <c r="HM336" s="4"/>
      <c r="HN336" s="4"/>
      <c r="HO336" s="4"/>
      <c r="HP336" s="4"/>
      <c r="HQ336" s="4"/>
      <c r="HR336" s="4"/>
      <c r="HS336" s="4"/>
      <c r="HT336" s="4"/>
      <c r="HU336" s="4"/>
      <c r="HV336" s="4"/>
      <c r="HW336" s="4"/>
      <c r="HX336" s="4"/>
      <c r="HY336" s="4"/>
      <c r="HZ336" s="4"/>
      <c r="IA336" s="4"/>
      <c r="IB336" s="4"/>
      <c r="IC336" s="4"/>
      <c r="ID336" s="4"/>
      <c r="IE336" s="4"/>
      <c r="IF336" s="4"/>
      <c r="IG336" s="4"/>
      <c r="IH336" s="4"/>
      <c r="II336" s="4"/>
      <c r="IJ336" s="4"/>
      <c r="IK336" s="4"/>
      <c r="IL336" s="4"/>
      <c r="IM336" s="4"/>
      <c r="IN336" s="4"/>
      <c r="IO336" s="4"/>
      <c r="IP336" s="4"/>
      <c r="IQ336" s="4"/>
      <c r="IR336" s="4"/>
      <c r="IS336" s="4"/>
      <c r="IT336" s="4"/>
      <c r="IU336" s="4"/>
      <c r="IV336" s="4"/>
      <c r="IW336" s="4"/>
      <c r="IX336" s="4"/>
      <c r="IY336" s="4"/>
      <c r="IZ336" s="4"/>
      <c r="JA336" s="4"/>
      <c r="JB336" s="4"/>
      <c r="JC336" s="4"/>
      <c r="JD336" s="4"/>
      <c r="JE336" s="4"/>
      <c r="JF336" s="4"/>
      <c r="JG336" s="4"/>
      <c r="JH336" s="4"/>
      <c r="JI336" s="4"/>
      <c r="JJ336" s="4"/>
      <c r="JK336" s="4"/>
      <c r="JL336" s="4"/>
      <c r="JM336" s="4"/>
      <c r="JN336" s="4"/>
      <c r="JO336" s="4"/>
      <c r="JP336" s="4"/>
      <c r="JQ336" s="4"/>
      <c r="JR336" s="4"/>
      <c r="JS336" s="4"/>
      <c r="JT336" s="4"/>
      <c r="JU336" s="4"/>
      <c r="JV336" s="4"/>
      <c r="JW336" s="4"/>
      <c r="JX336" s="4"/>
      <c r="JY336" s="4"/>
      <c r="JZ336" s="4"/>
      <c r="KA336" s="4"/>
      <c r="KB336" s="4"/>
      <c r="KC336" s="4"/>
      <c r="KD336" s="4"/>
      <c r="KE336" s="4"/>
      <c r="KF336" s="4"/>
      <c r="KG336" s="4"/>
      <c r="KH336" s="4"/>
      <c r="KI336" s="4"/>
      <c r="KJ336" s="4"/>
      <c r="KK336" s="4"/>
      <c r="KL336" s="4"/>
      <c r="KM336" s="4"/>
      <c r="KN336" s="4"/>
      <c r="KO336" s="4"/>
      <c r="KP336" s="4"/>
      <c r="KQ336" s="4"/>
      <c r="KR336" s="4"/>
      <c r="KS336" s="4"/>
      <c r="KT336" s="4"/>
      <c r="KU336" s="4"/>
      <c r="KV336" s="4"/>
      <c r="KW336" s="4"/>
      <c r="KX336" s="4"/>
      <c r="KY336" s="4"/>
      <c r="KZ336" s="4"/>
      <c r="LA336" s="4"/>
      <c r="LB336" s="4"/>
      <c r="LC336" s="4"/>
      <c r="LD336" s="4"/>
      <c r="LE336" s="4"/>
      <c r="LF336" s="4"/>
      <c r="LG336" s="4"/>
      <c r="LH336" s="4"/>
      <c r="LI336" s="4"/>
      <c r="LJ336" s="4"/>
      <c r="LK336" s="4"/>
      <c r="LL336" s="4"/>
      <c r="LM336" s="4"/>
      <c r="LN336" s="4"/>
      <c r="LO336" s="4"/>
      <c r="LP336" s="4"/>
      <c r="LQ336" s="4"/>
      <c r="LR336" s="4"/>
      <c r="LS336" s="4"/>
      <c r="LT336" s="4"/>
      <c r="LU336" s="4"/>
      <c r="LV336" s="4"/>
      <c r="LW336" s="4"/>
      <c r="LX336" s="4"/>
      <c r="LY336" s="4"/>
      <c r="LZ336" s="4"/>
      <c r="MA336" s="4"/>
      <c r="MB336" s="4"/>
      <c r="MC336" s="4"/>
      <c r="MD336" s="4"/>
      <c r="ME336" s="4"/>
      <c r="MF336" s="4"/>
      <c r="MG336" s="4"/>
      <c r="MH336" s="4"/>
      <c r="MI336" s="4"/>
      <c r="MJ336" s="4"/>
      <c r="MK336" s="4"/>
      <c r="ML336" s="4"/>
      <c r="MM336" s="4"/>
      <c r="MN336" s="4"/>
      <c r="MO336" s="4"/>
      <c r="MP336" s="4"/>
      <c r="MQ336" s="4"/>
      <c r="MR336" s="4"/>
      <c r="MS336" s="4"/>
      <c r="MT336" s="4"/>
      <c r="MU336" s="4"/>
      <c r="MV336" s="4"/>
      <c r="MW336" s="4"/>
      <c r="MX336" s="4"/>
      <c r="MY336" s="4"/>
      <c r="MZ336" s="4"/>
      <c r="NA336" s="4"/>
      <c r="NB336" s="4"/>
      <c r="NC336" s="4"/>
      <c r="ND336" s="4"/>
      <c r="NE336" s="4"/>
      <c r="NF336" s="4"/>
      <c r="NG336" s="4"/>
      <c r="NH336" s="4"/>
      <c r="NI336" s="4"/>
      <c r="NJ336" s="4"/>
      <c r="NK336" s="4"/>
      <c r="NL336" s="4"/>
      <c r="NM336" s="4"/>
      <c r="NN336" s="4"/>
      <c r="NO336" s="4"/>
      <c r="NP336" s="4"/>
      <c r="NQ336" s="4"/>
      <c r="NR336" s="4"/>
      <c r="NS336" s="4"/>
      <c r="NT336" s="4"/>
      <c r="NU336" s="4"/>
      <c r="NV336" s="4"/>
      <c r="NW336" s="4"/>
      <c r="NX336" s="4"/>
      <c r="NY336" s="4"/>
      <c r="NZ336" s="4"/>
      <c r="OA336" s="4"/>
      <c r="OB336" s="4"/>
      <c r="OC336" s="4"/>
      <c r="OD336" s="4"/>
      <c r="OE336" s="4"/>
      <c r="OF336" s="4"/>
      <c r="OG336" s="4"/>
      <c r="OH336" s="4"/>
      <c r="OI336" s="4"/>
      <c r="OJ336" s="4"/>
      <c r="OK336" s="4"/>
      <c r="OL336" s="4"/>
      <c r="OM336" s="4"/>
      <c r="ON336" s="4"/>
      <c r="OO336" s="4"/>
      <c r="OP336" s="4"/>
      <c r="OQ336" s="4"/>
      <c r="OR336" s="4"/>
      <c r="OS336" s="4"/>
      <c r="OT336" s="4"/>
      <c r="OU336" s="4"/>
      <c r="OV336" s="4"/>
      <c r="OW336" s="4"/>
      <c r="OX336" s="4"/>
      <c r="OY336" s="4"/>
      <c r="OZ336" s="4"/>
      <c r="PA336" s="4"/>
    </row>
    <row r="337" spans="1:417" s="16" customFormat="1" ht="28.5" customHeight="1" thickBot="1" x14ac:dyDescent="0.3">
      <c r="A337" s="293"/>
      <c r="B337" s="44" t="str">
        <f t="shared" si="224"/>
        <v>ГБУЗ АО АМОКБ</v>
      </c>
      <c r="C337" s="327"/>
      <c r="D337" s="19" t="str">
        <f t="shared" si="248"/>
        <v>ПМСП, включенная в базовую программу ОМС</v>
      </c>
      <c r="E337" s="285"/>
      <c r="F337" s="44" t="str">
        <f t="shared" si="249"/>
        <v>амбулаторно</v>
      </c>
      <c r="G337" s="285"/>
      <c r="H337" s="44" t="str">
        <f>IF(G337="",H336,G337)</f>
        <v>Не предусмотрено</v>
      </c>
      <c r="I337" s="285"/>
      <c r="J337" s="44" t="str">
        <f t="shared" si="253"/>
        <v>офтальмология</v>
      </c>
      <c r="K337" s="69" t="s">
        <v>40</v>
      </c>
      <c r="L337" s="70" t="s">
        <v>118</v>
      </c>
      <c r="M337" s="76" t="s">
        <v>42</v>
      </c>
      <c r="N337" s="95">
        <v>1900</v>
      </c>
      <c r="O337" s="164">
        <v>2196</v>
      </c>
      <c r="P337" s="58"/>
      <c r="Q337" s="214">
        <f t="shared" si="252"/>
        <v>154.10526315789474</v>
      </c>
      <c r="R337" s="280"/>
      <c r="S337" s="281"/>
      <c r="T337" s="273"/>
      <c r="U337" s="285"/>
      <c r="V337" s="285"/>
      <c r="W337" s="308"/>
      <c r="X337" s="30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/>
      <c r="DI337" s="4"/>
      <c r="DJ337" s="4"/>
      <c r="DK337" s="4"/>
      <c r="DL337" s="4"/>
      <c r="DM337" s="4"/>
      <c r="DN337" s="4"/>
      <c r="DO337" s="4"/>
      <c r="DP337" s="4"/>
      <c r="DQ337" s="4"/>
      <c r="DR337" s="4"/>
      <c r="DS337" s="4"/>
      <c r="DT337" s="4"/>
      <c r="DU337" s="4"/>
      <c r="DV337" s="4"/>
      <c r="DW337" s="4"/>
      <c r="DX337" s="4"/>
      <c r="DY337" s="4"/>
      <c r="DZ337" s="4"/>
      <c r="EA337" s="4"/>
      <c r="EB337" s="4"/>
      <c r="EC337" s="4"/>
      <c r="ED337" s="4"/>
      <c r="EE337" s="4"/>
      <c r="EF337" s="4"/>
      <c r="EG337" s="4"/>
      <c r="EH337" s="4"/>
      <c r="EI337" s="4"/>
      <c r="EJ337" s="4"/>
      <c r="EK337" s="4"/>
      <c r="EL337" s="4"/>
      <c r="EM337" s="4"/>
      <c r="EN337" s="4"/>
      <c r="EO337" s="4"/>
      <c r="EP337" s="4"/>
      <c r="EQ337" s="4"/>
      <c r="ER337" s="4"/>
      <c r="ES337" s="4"/>
      <c r="ET337" s="4"/>
      <c r="EU337" s="4"/>
      <c r="EV337" s="4"/>
      <c r="EW337" s="4"/>
      <c r="EX337" s="4"/>
      <c r="EY337" s="4"/>
      <c r="EZ337" s="4"/>
      <c r="FA337" s="4"/>
      <c r="FB337" s="4"/>
      <c r="FC337" s="4"/>
      <c r="FD337" s="4"/>
      <c r="FE337" s="4"/>
      <c r="FF337" s="4"/>
      <c r="FG337" s="4"/>
      <c r="FH337" s="4"/>
      <c r="FI337" s="4"/>
      <c r="FJ337" s="4"/>
      <c r="FK337" s="4"/>
      <c r="FL337" s="4"/>
      <c r="FM337" s="4"/>
      <c r="FN337" s="4"/>
      <c r="FO337" s="4"/>
      <c r="FP337" s="4"/>
      <c r="FQ337" s="4"/>
      <c r="FR337" s="4"/>
      <c r="FS337" s="4"/>
      <c r="FT337" s="4"/>
      <c r="FU337" s="4"/>
      <c r="FV337" s="4"/>
      <c r="FW337" s="4"/>
      <c r="FX337" s="4"/>
      <c r="FY337" s="4"/>
      <c r="FZ337" s="4"/>
      <c r="GA337" s="4"/>
      <c r="GB337" s="4"/>
      <c r="GC337" s="4"/>
      <c r="GD337" s="4"/>
      <c r="GE337" s="4"/>
      <c r="GF337" s="4"/>
      <c r="GG337" s="4"/>
      <c r="GH337" s="4"/>
      <c r="GI337" s="4"/>
      <c r="GJ337" s="4"/>
      <c r="GK337" s="4"/>
      <c r="GL337" s="4"/>
      <c r="GM337" s="4"/>
      <c r="GN337" s="4"/>
      <c r="GO337" s="4"/>
      <c r="GP337" s="4"/>
      <c r="GQ337" s="4"/>
      <c r="GR337" s="4"/>
      <c r="GS337" s="4"/>
      <c r="GT337" s="4"/>
      <c r="GU337" s="4"/>
      <c r="GV337" s="4"/>
      <c r="GW337" s="4"/>
      <c r="GX337" s="4"/>
      <c r="GY337" s="4"/>
      <c r="GZ337" s="4"/>
      <c r="HA337" s="4"/>
      <c r="HB337" s="4"/>
      <c r="HC337" s="4"/>
      <c r="HD337" s="4"/>
      <c r="HE337" s="4"/>
      <c r="HF337" s="4"/>
      <c r="HG337" s="4"/>
      <c r="HH337" s="4"/>
      <c r="HI337" s="4"/>
      <c r="HJ337" s="4"/>
      <c r="HK337" s="4"/>
      <c r="HL337" s="4"/>
      <c r="HM337" s="4"/>
      <c r="HN337" s="4"/>
      <c r="HO337" s="4"/>
      <c r="HP337" s="4"/>
      <c r="HQ337" s="4"/>
      <c r="HR337" s="4"/>
      <c r="HS337" s="4"/>
      <c r="HT337" s="4"/>
      <c r="HU337" s="4"/>
      <c r="HV337" s="4"/>
      <c r="HW337" s="4"/>
      <c r="HX337" s="4"/>
      <c r="HY337" s="4"/>
      <c r="HZ337" s="4"/>
      <c r="IA337" s="4"/>
      <c r="IB337" s="4"/>
      <c r="IC337" s="4"/>
      <c r="ID337" s="4"/>
      <c r="IE337" s="4"/>
      <c r="IF337" s="4"/>
      <c r="IG337" s="4"/>
      <c r="IH337" s="4"/>
      <c r="II337" s="4"/>
      <c r="IJ337" s="4"/>
      <c r="IK337" s="4"/>
      <c r="IL337" s="4"/>
      <c r="IM337" s="4"/>
      <c r="IN337" s="4"/>
      <c r="IO337" s="4"/>
      <c r="IP337" s="4"/>
      <c r="IQ337" s="4"/>
      <c r="IR337" s="4"/>
      <c r="IS337" s="4"/>
      <c r="IT337" s="4"/>
      <c r="IU337" s="4"/>
      <c r="IV337" s="4"/>
      <c r="IW337" s="4"/>
      <c r="IX337" s="4"/>
      <c r="IY337" s="4"/>
      <c r="IZ337" s="4"/>
      <c r="JA337" s="4"/>
      <c r="JB337" s="4"/>
      <c r="JC337" s="4"/>
      <c r="JD337" s="4"/>
      <c r="JE337" s="4"/>
      <c r="JF337" s="4"/>
      <c r="JG337" s="4"/>
      <c r="JH337" s="4"/>
      <c r="JI337" s="4"/>
      <c r="JJ337" s="4"/>
      <c r="JK337" s="4"/>
      <c r="JL337" s="4"/>
      <c r="JM337" s="4"/>
      <c r="JN337" s="4"/>
      <c r="JO337" s="4"/>
      <c r="JP337" s="4"/>
      <c r="JQ337" s="4"/>
      <c r="JR337" s="4"/>
      <c r="JS337" s="4"/>
      <c r="JT337" s="4"/>
      <c r="JU337" s="4"/>
      <c r="JV337" s="4"/>
      <c r="JW337" s="4"/>
      <c r="JX337" s="4"/>
      <c r="JY337" s="4"/>
      <c r="JZ337" s="4"/>
      <c r="KA337" s="4"/>
      <c r="KB337" s="4"/>
      <c r="KC337" s="4"/>
      <c r="KD337" s="4"/>
      <c r="KE337" s="4"/>
      <c r="KF337" s="4"/>
      <c r="KG337" s="4"/>
      <c r="KH337" s="4"/>
      <c r="KI337" s="4"/>
      <c r="KJ337" s="4"/>
      <c r="KK337" s="4"/>
      <c r="KL337" s="4"/>
      <c r="KM337" s="4"/>
      <c r="KN337" s="4"/>
      <c r="KO337" s="4"/>
      <c r="KP337" s="4"/>
      <c r="KQ337" s="4"/>
      <c r="KR337" s="4"/>
      <c r="KS337" s="4"/>
      <c r="KT337" s="4"/>
      <c r="KU337" s="4"/>
      <c r="KV337" s="4"/>
      <c r="KW337" s="4"/>
      <c r="KX337" s="4"/>
      <c r="KY337" s="4"/>
      <c r="KZ337" s="4"/>
      <c r="LA337" s="4"/>
      <c r="LB337" s="4"/>
      <c r="LC337" s="4"/>
      <c r="LD337" s="4"/>
      <c r="LE337" s="4"/>
      <c r="LF337" s="4"/>
      <c r="LG337" s="4"/>
      <c r="LH337" s="4"/>
      <c r="LI337" s="4"/>
      <c r="LJ337" s="4"/>
      <c r="LK337" s="4"/>
      <c r="LL337" s="4"/>
      <c r="LM337" s="4"/>
      <c r="LN337" s="4"/>
      <c r="LO337" s="4"/>
      <c r="LP337" s="4"/>
      <c r="LQ337" s="4"/>
      <c r="LR337" s="4"/>
      <c r="LS337" s="4"/>
      <c r="LT337" s="4"/>
      <c r="LU337" s="4"/>
      <c r="LV337" s="4"/>
      <c r="LW337" s="4"/>
      <c r="LX337" s="4"/>
      <c r="LY337" s="4"/>
      <c r="LZ337" s="4"/>
      <c r="MA337" s="4"/>
      <c r="MB337" s="4"/>
      <c r="MC337" s="4"/>
      <c r="MD337" s="4"/>
      <c r="ME337" s="4"/>
      <c r="MF337" s="4"/>
      <c r="MG337" s="4"/>
      <c r="MH337" s="4"/>
      <c r="MI337" s="4"/>
      <c r="MJ337" s="4"/>
      <c r="MK337" s="4"/>
      <c r="ML337" s="4"/>
      <c r="MM337" s="4"/>
      <c r="MN337" s="4"/>
      <c r="MO337" s="4"/>
      <c r="MP337" s="4"/>
      <c r="MQ337" s="4"/>
      <c r="MR337" s="4"/>
      <c r="MS337" s="4"/>
      <c r="MT337" s="4"/>
      <c r="MU337" s="4"/>
      <c r="MV337" s="4"/>
      <c r="MW337" s="4"/>
      <c r="MX337" s="4"/>
      <c r="MY337" s="4"/>
      <c r="MZ337" s="4"/>
      <c r="NA337" s="4"/>
      <c r="NB337" s="4"/>
      <c r="NC337" s="4"/>
      <c r="ND337" s="4"/>
      <c r="NE337" s="4"/>
      <c r="NF337" s="4"/>
      <c r="NG337" s="4"/>
      <c r="NH337" s="4"/>
      <c r="NI337" s="4"/>
      <c r="NJ337" s="4"/>
      <c r="NK337" s="4"/>
      <c r="NL337" s="4"/>
      <c r="NM337" s="4"/>
      <c r="NN337" s="4"/>
      <c r="NO337" s="4"/>
      <c r="NP337" s="4"/>
      <c r="NQ337" s="4"/>
      <c r="NR337" s="4"/>
      <c r="NS337" s="4"/>
      <c r="NT337" s="4"/>
      <c r="NU337" s="4"/>
      <c r="NV337" s="4"/>
      <c r="NW337" s="4"/>
      <c r="NX337" s="4"/>
      <c r="NY337" s="4"/>
      <c r="NZ337" s="4"/>
      <c r="OA337" s="4"/>
      <c r="OB337" s="4"/>
      <c r="OC337" s="4"/>
      <c r="OD337" s="4"/>
      <c r="OE337" s="4"/>
      <c r="OF337" s="4"/>
      <c r="OG337" s="4"/>
      <c r="OH337" s="4"/>
      <c r="OI337" s="4"/>
      <c r="OJ337" s="4"/>
      <c r="OK337" s="4"/>
      <c r="OL337" s="4"/>
      <c r="OM337" s="4"/>
      <c r="ON337" s="4"/>
      <c r="OO337" s="4"/>
      <c r="OP337" s="4"/>
      <c r="OQ337" s="4"/>
      <c r="OR337" s="4"/>
      <c r="OS337" s="4"/>
      <c r="OT337" s="4"/>
      <c r="OU337" s="4"/>
      <c r="OV337" s="4"/>
      <c r="OW337" s="4"/>
      <c r="OX337" s="4"/>
      <c r="OY337" s="4"/>
      <c r="OZ337" s="4"/>
      <c r="PA337" s="4"/>
    </row>
    <row r="338" spans="1:417" s="16" customFormat="1" ht="28.5" customHeight="1" thickBot="1" x14ac:dyDescent="0.3">
      <c r="A338" s="293"/>
      <c r="B338" s="44" t="str">
        <f t="shared" si="224"/>
        <v>ГБУЗ АО АМОКБ</v>
      </c>
      <c r="C338" s="319"/>
      <c r="D338" s="19" t="str">
        <f t="shared" si="248"/>
        <v>ПМСП, включенная в базовую программу ОМС</v>
      </c>
      <c r="E338" s="286"/>
      <c r="F338" s="44" t="str">
        <f t="shared" si="249"/>
        <v>амбулаторно</v>
      </c>
      <c r="G338" s="286"/>
      <c r="H338" s="44"/>
      <c r="I338" s="286"/>
      <c r="J338" s="44" t="str">
        <f t="shared" si="253"/>
        <v>офтальмология</v>
      </c>
      <c r="K338" s="69" t="s">
        <v>133</v>
      </c>
      <c r="L338" s="70" t="s">
        <v>42</v>
      </c>
      <c r="M338" s="76" t="s">
        <v>42</v>
      </c>
      <c r="N338" s="95">
        <v>1100</v>
      </c>
      <c r="O338" s="95">
        <v>854</v>
      </c>
      <c r="P338" s="159"/>
      <c r="Q338" s="214">
        <f t="shared" si="252"/>
        <v>103.51515151515152</v>
      </c>
      <c r="R338" s="277"/>
      <c r="S338" s="275"/>
      <c r="T338" s="273"/>
      <c r="U338" s="286"/>
      <c r="V338" s="286"/>
      <c r="W338" s="308"/>
      <c r="X338" s="30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/>
      <c r="DI338" s="4"/>
      <c r="DJ338" s="4"/>
      <c r="DK338" s="4"/>
      <c r="DL338" s="4"/>
      <c r="DM338" s="4"/>
      <c r="DN338" s="4"/>
      <c r="DO338" s="4"/>
      <c r="DP338" s="4"/>
      <c r="DQ338" s="4"/>
      <c r="DR338" s="4"/>
      <c r="DS338" s="4"/>
      <c r="DT338" s="4"/>
      <c r="DU338" s="4"/>
      <c r="DV338" s="4"/>
      <c r="DW338" s="4"/>
      <c r="DX338" s="4"/>
      <c r="DY338" s="4"/>
      <c r="DZ338" s="4"/>
      <c r="EA338" s="4"/>
      <c r="EB338" s="4"/>
      <c r="EC338" s="4"/>
      <c r="ED338" s="4"/>
      <c r="EE338" s="4"/>
      <c r="EF338" s="4"/>
      <c r="EG338" s="4"/>
      <c r="EH338" s="4"/>
      <c r="EI338" s="4"/>
      <c r="EJ338" s="4"/>
      <c r="EK338" s="4"/>
      <c r="EL338" s="4"/>
      <c r="EM338" s="4"/>
      <c r="EN338" s="4"/>
      <c r="EO338" s="4"/>
      <c r="EP338" s="4"/>
      <c r="EQ338" s="4"/>
      <c r="ER338" s="4"/>
      <c r="ES338" s="4"/>
      <c r="ET338" s="4"/>
      <c r="EU338" s="4"/>
      <c r="EV338" s="4"/>
      <c r="EW338" s="4"/>
      <c r="EX338" s="4"/>
      <c r="EY338" s="4"/>
      <c r="EZ338" s="4"/>
      <c r="FA338" s="4"/>
      <c r="FB338" s="4"/>
      <c r="FC338" s="4"/>
      <c r="FD338" s="4"/>
      <c r="FE338" s="4"/>
      <c r="FF338" s="4"/>
      <c r="FG338" s="4"/>
      <c r="FH338" s="4"/>
      <c r="FI338" s="4"/>
      <c r="FJ338" s="4"/>
      <c r="FK338" s="4"/>
      <c r="FL338" s="4"/>
      <c r="FM338" s="4"/>
      <c r="FN338" s="4"/>
      <c r="FO338" s="4"/>
      <c r="FP338" s="4"/>
      <c r="FQ338" s="4"/>
      <c r="FR338" s="4"/>
      <c r="FS338" s="4"/>
      <c r="FT338" s="4"/>
      <c r="FU338" s="4"/>
      <c r="FV338" s="4"/>
      <c r="FW338" s="4"/>
      <c r="FX338" s="4"/>
      <c r="FY338" s="4"/>
      <c r="FZ338" s="4"/>
      <c r="GA338" s="4"/>
      <c r="GB338" s="4"/>
      <c r="GC338" s="4"/>
      <c r="GD338" s="4"/>
      <c r="GE338" s="4"/>
      <c r="GF338" s="4"/>
      <c r="GG338" s="4"/>
      <c r="GH338" s="4"/>
      <c r="GI338" s="4"/>
      <c r="GJ338" s="4"/>
      <c r="GK338" s="4"/>
      <c r="GL338" s="4"/>
      <c r="GM338" s="4"/>
      <c r="GN338" s="4"/>
      <c r="GO338" s="4"/>
      <c r="GP338" s="4"/>
      <c r="GQ338" s="4"/>
      <c r="GR338" s="4"/>
      <c r="GS338" s="4"/>
      <c r="GT338" s="4"/>
      <c r="GU338" s="4"/>
      <c r="GV338" s="4"/>
      <c r="GW338" s="4"/>
      <c r="GX338" s="4"/>
      <c r="GY338" s="4"/>
      <c r="GZ338" s="4"/>
      <c r="HA338" s="4"/>
      <c r="HB338" s="4"/>
      <c r="HC338" s="4"/>
      <c r="HD338" s="4"/>
      <c r="HE338" s="4"/>
      <c r="HF338" s="4"/>
      <c r="HG338" s="4"/>
      <c r="HH338" s="4"/>
      <c r="HI338" s="4"/>
      <c r="HJ338" s="4"/>
      <c r="HK338" s="4"/>
      <c r="HL338" s="4"/>
      <c r="HM338" s="4"/>
      <c r="HN338" s="4"/>
      <c r="HO338" s="4"/>
      <c r="HP338" s="4"/>
      <c r="HQ338" s="4"/>
      <c r="HR338" s="4"/>
      <c r="HS338" s="4"/>
      <c r="HT338" s="4"/>
      <c r="HU338" s="4"/>
      <c r="HV338" s="4"/>
      <c r="HW338" s="4"/>
      <c r="HX338" s="4"/>
      <c r="HY338" s="4"/>
      <c r="HZ338" s="4"/>
      <c r="IA338" s="4"/>
      <c r="IB338" s="4"/>
      <c r="IC338" s="4"/>
      <c r="ID338" s="4"/>
      <c r="IE338" s="4"/>
      <c r="IF338" s="4"/>
      <c r="IG338" s="4"/>
      <c r="IH338" s="4"/>
      <c r="II338" s="4"/>
      <c r="IJ338" s="4"/>
      <c r="IK338" s="4"/>
      <c r="IL338" s="4"/>
      <c r="IM338" s="4"/>
      <c r="IN338" s="4"/>
      <c r="IO338" s="4"/>
      <c r="IP338" s="4"/>
      <c r="IQ338" s="4"/>
      <c r="IR338" s="4"/>
      <c r="IS338" s="4"/>
      <c r="IT338" s="4"/>
      <c r="IU338" s="4"/>
      <c r="IV338" s="4"/>
      <c r="IW338" s="4"/>
      <c r="IX338" s="4"/>
      <c r="IY338" s="4"/>
      <c r="IZ338" s="4"/>
      <c r="JA338" s="4"/>
      <c r="JB338" s="4"/>
      <c r="JC338" s="4"/>
      <c r="JD338" s="4"/>
      <c r="JE338" s="4"/>
      <c r="JF338" s="4"/>
      <c r="JG338" s="4"/>
      <c r="JH338" s="4"/>
      <c r="JI338" s="4"/>
      <c r="JJ338" s="4"/>
      <c r="JK338" s="4"/>
      <c r="JL338" s="4"/>
      <c r="JM338" s="4"/>
      <c r="JN338" s="4"/>
      <c r="JO338" s="4"/>
      <c r="JP338" s="4"/>
      <c r="JQ338" s="4"/>
      <c r="JR338" s="4"/>
      <c r="JS338" s="4"/>
      <c r="JT338" s="4"/>
      <c r="JU338" s="4"/>
      <c r="JV338" s="4"/>
      <c r="JW338" s="4"/>
      <c r="JX338" s="4"/>
      <c r="JY338" s="4"/>
      <c r="JZ338" s="4"/>
      <c r="KA338" s="4"/>
      <c r="KB338" s="4"/>
      <c r="KC338" s="4"/>
      <c r="KD338" s="4"/>
      <c r="KE338" s="4"/>
      <c r="KF338" s="4"/>
      <c r="KG338" s="4"/>
      <c r="KH338" s="4"/>
      <c r="KI338" s="4"/>
      <c r="KJ338" s="4"/>
      <c r="KK338" s="4"/>
      <c r="KL338" s="4"/>
      <c r="KM338" s="4"/>
      <c r="KN338" s="4"/>
      <c r="KO338" s="4"/>
      <c r="KP338" s="4"/>
      <c r="KQ338" s="4"/>
      <c r="KR338" s="4"/>
      <c r="KS338" s="4"/>
      <c r="KT338" s="4"/>
      <c r="KU338" s="4"/>
      <c r="KV338" s="4"/>
      <c r="KW338" s="4"/>
      <c r="KX338" s="4"/>
      <c r="KY338" s="4"/>
      <c r="KZ338" s="4"/>
      <c r="LA338" s="4"/>
      <c r="LB338" s="4"/>
      <c r="LC338" s="4"/>
      <c r="LD338" s="4"/>
      <c r="LE338" s="4"/>
      <c r="LF338" s="4"/>
      <c r="LG338" s="4"/>
      <c r="LH338" s="4"/>
      <c r="LI338" s="4"/>
      <c r="LJ338" s="4"/>
      <c r="LK338" s="4"/>
      <c r="LL338" s="4"/>
      <c r="LM338" s="4"/>
      <c r="LN338" s="4"/>
      <c r="LO338" s="4"/>
      <c r="LP338" s="4"/>
      <c r="LQ338" s="4"/>
      <c r="LR338" s="4"/>
      <c r="LS338" s="4"/>
      <c r="LT338" s="4"/>
      <c r="LU338" s="4"/>
      <c r="LV338" s="4"/>
      <c r="LW338" s="4"/>
      <c r="LX338" s="4"/>
      <c r="LY338" s="4"/>
      <c r="LZ338" s="4"/>
      <c r="MA338" s="4"/>
      <c r="MB338" s="4"/>
      <c r="MC338" s="4"/>
      <c r="MD338" s="4"/>
      <c r="ME338" s="4"/>
      <c r="MF338" s="4"/>
      <c r="MG338" s="4"/>
      <c r="MH338" s="4"/>
      <c r="MI338" s="4"/>
      <c r="MJ338" s="4"/>
      <c r="MK338" s="4"/>
      <c r="ML338" s="4"/>
      <c r="MM338" s="4"/>
      <c r="MN338" s="4"/>
      <c r="MO338" s="4"/>
      <c r="MP338" s="4"/>
      <c r="MQ338" s="4"/>
      <c r="MR338" s="4"/>
      <c r="MS338" s="4"/>
      <c r="MT338" s="4"/>
      <c r="MU338" s="4"/>
      <c r="MV338" s="4"/>
      <c r="MW338" s="4"/>
      <c r="MX338" s="4"/>
      <c r="MY338" s="4"/>
      <c r="MZ338" s="4"/>
      <c r="NA338" s="4"/>
      <c r="NB338" s="4"/>
      <c r="NC338" s="4"/>
      <c r="ND338" s="4"/>
      <c r="NE338" s="4"/>
      <c r="NF338" s="4"/>
      <c r="NG338" s="4"/>
      <c r="NH338" s="4"/>
      <c r="NI338" s="4"/>
      <c r="NJ338" s="4"/>
      <c r="NK338" s="4"/>
      <c r="NL338" s="4"/>
      <c r="NM338" s="4"/>
      <c r="NN338" s="4"/>
      <c r="NO338" s="4"/>
      <c r="NP338" s="4"/>
      <c r="NQ338" s="4"/>
      <c r="NR338" s="4"/>
      <c r="NS338" s="4"/>
      <c r="NT338" s="4"/>
      <c r="NU338" s="4"/>
      <c r="NV338" s="4"/>
      <c r="NW338" s="4"/>
      <c r="NX338" s="4"/>
      <c r="NY338" s="4"/>
      <c r="NZ338" s="4"/>
      <c r="OA338" s="4"/>
      <c r="OB338" s="4"/>
      <c r="OC338" s="4"/>
      <c r="OD338" s="4"/>
      <c r="OE338" s="4"/>
      <c r="OF338" s="4"/>
      <c r="OG338" s="4"/>
      <c r="OH338" s="4"/>
      <c r="OI338" s="4"/>
      <c r="OJ338" s="4"/>
      <c r="OK338" s="4"/>
      <c r="OL338" s="4"/>
      <c r="OM338" s="4"/>
      <c r="ON338" s="4"/>
      <c r="OO338" s="4"/>
      <c r="OP338" s="4"/>
      <c r="OQ338" s="4"/>
      <c r="OR338" s="4"/>
      <c r="OS338" s="4"/>
      <c r="OT338" s="4"/>
      <c r="OU338" s="4"/>
      <c r="OV338" s="4"/>
      <c r="OW338" s="4"/>
      <c r="OX338" s="4"/>
      <c r="OY338" s="4"/>
      <c r="OZ338" s="4"/>
      <c r="PA338" s="4"/>
    </row>
    <row r="339" spans="1:417" s="16" customFormat="1" ht="31.5" customHeight="1" thickBot="1" x14ac:dyDescent="0.3">
      <c r="A339" s="293"/>
      <c r="B339" s="44" t="str">
        <f t="shared" si="224"/>
        <v>ГБУЗ АО АМОКБ</v>
      </c>
      <c r="C339" s="318" t="s">
        <v>124</v>
      </c>
      <c r="D339" s="19" t="str">
        <f t="shared" si="248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39" s="284" t="s">
        <v>138</v>
      </c>
      <c r="F339" s="44" t="str">
        <f t="shared" si="249"/>
        <v>стационар</v>
      </c>
      <c r="G339" s="284" t="s">
        <v>52</v>
      </c>
      <c r="H339" s="44" t="str">
        <f>IF(G339="",H337,G339)</f>
        <v>для беременных и рожениц</v>
      </c>
      <c r="I339" s="295" t="s">
        <v>143</v>
      </c>
      <c r="J339" s="44" t="str">
        <f t="shared" si="253"/>
        <v xml:space="preserve">Не применяется </v>
      </c>
      <c r="K339" s="68" t="s">
        <v>128</v>
      </c>
      <c r="L339" s="68" t="s">
        <v>3</v>
      </c>
      <c r="M339" s="68" t="s">
        <v>5</v>
      </c>
      <c r="N339" s="98">
        <v>99</v>
      </c>
      <c r="O339" s="98">
        <v>99</v>
      </c>
      <c r="P339" s="51">
        <f t="shared" ref="P339" si="255">IF(AND(N339&lt;&gt;0,M339="Кач."),O339/N339*100,"")</f>
        <v>100</v>
      </c>
      <c r="Q339" s="214"/>
      <c r="R339" s="276">
        <f>IFERROR(AVERAGE(P339:P340),"")</f>
        <v>100</v>
      </c>
      <c r="S339" s="274">
        <f t="shared" ref="S339:S347" si="256">AVERAGE(Q339:Q340)</f>
        <v>53.333333333333336</v>
      </c>
      <c r="T339" s="272">
        <f>IFERROR((R339*0.7+S339*0.3)*2,S339*2)</f>
        <v>172</v>
      </c>
      <c r="U339" s="284" t="str">
        <f>IF(T339&lt;170,"ГЗ по услуге (работе) НЕ выполнено","")&amp;IF(AND(T339&gt;=170,T339&lt;=200),"ГЗ по услуге (работе) выполнено","")&amp;IF(T339&gt;200,"ГЗ по услуге (работе) ПЕРЕвыполнено","")</f>
        <v>ГЗ по услуге (работе) выполнено</v>
      </c>
      <c r="V339" s="284"/>
      <c r="W339" s="308"/>
      <c r="X339" s="30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  <c r="DE339" s="4"/>
      <c r="DF339" s="4"/>
      <c r="DG339" s="4"/>
      <c r="DH339" s="4"/>
      <c r="DI339" s="4"/>
      <c r="DJ339" s="4"/>
      <c r="DK339" s="4"/>
      <c r="DL339" s="4"/>
      <c r="DM339" s="4"/>
      <c r="DN339" s="4"/>
      <c r="DO339" s="4"/>
      <c r="DP339" s="4"/>
      <c r="DQ339" s="4"/>
      <c r="DR339" s="4"/>
      <c r="DS339" s="4"/>
      <c r="DT339" s="4"/>
      <c r="DU339" s="4"/>
      <c r="DV339" s="4"/>
      <c r="DW339" s="4"/>
      <c r="DX339" s="4"/>
      <c r="DY339" s="4"/>
      <c r="DZ339" s="4"/>
      <c r="EA339" s="4"/>
      <c r="EB339" s="4"/>
      <c r="EC339" s="4"/>
      <c r="ED339" s="4"/>
      <c r="EE339" s="4"/>
      <c r="EF339" s="4"/>
      <c r="EG339" s="4"/>
      <c r="EH339" s="4"/>
      <c r="EI339" s="4"/>
      <c r="EJ339" s="4"/>
      <c r="EK339" s="4"/>
      <c r="EL339" s="4"/>
      <c r="EM339" s="4"/>
      <c r="EN339" s="4"/>
      <c r="EO339" s="4"/>
      <c r="EP339" s="4"/>
      <c r="EQ339" s="4"/>
      <c r="ER339" s="4"/>
      <c r="ES339" s="4"/>
      <c r="ET339" s="4"/>
      <c r="EU339" s="4"/>
      <c r="EV339" s="4"/>
      <c r="EW339" s="4"/>
      <c r="EX339" s="4"/>
      <c r="EY339" s="4"/>
      <c r="EZ339" s="4"/>
      <c r="FA339" s="4"/>
      <c r="FB339" s="4"/>
      <c r="FC339" s="4"/>
      <c r="FD339" s="4"/>
      <c r="FE339" s="4"/>
      <c r="FF339" s="4"/>
      <c r="FG339" s="4"/>
      <c r="FH339" s="4"/>
      <c r="FI339" s="4"/>
      <c r="FJ339" s="4"/>
      <c r="FK339" s="4"/>
      <c r="FL339" s="4"/>
      <c r="FM339" s="4"/>
      <c r="FN339" s="4"/>
      <c r="FO339" s="4"/>
      <c r="FP339" s="4"/>
      <c r="FQ339" s="4"/>
      <c r="FR339" s="4"/>
      <c r="FS339" s="4"/>
      <c r="FT339" s="4"/>
      <c r="FU339" s="4"/>
      <c r="FV339" s="4"/>
      <c r="FW339" s="4"/>
      <c r="FX339" s="4"/>
      <c r="FY339" s="4"/>
      <c r="FZ339" s="4"/>
      <c r="GA339" s="4"/>
      <c r="GB339" s="4"/>
      <c r="GC339" s="4"/>
      <c r="GD339" s="4"/>
      <c r="GE339" s="4"/>
      <c r="GF339" s="4"/>
      <c r="GG339" s="4"/>
      <c r="GH339" s="4"/>
      <c r="GI339" s="4"/>
      <c r="GJ339" s="4"/>
      <c r="GK339" s="4"/>
      <c r="GL339" s="4"/>
      <c r="GM339" s="4"/>
      <c r="GN339" s="4"/>
      <c r="GO339" s="4"/>
      <c r="GP339" s="4"/>
      <c r="GQ339" s="4"/>
      <c r="GR339" s="4"/>
      <c r="GS339" s="4"/>
      <c r="GT339" s="4"/>
      <c r="GU339" s="4"/>
      <c r="GV339" s="4"/>
      <c r="GW339" s="4"/>
      <c r="GX339" s="4"/>
      <c r="GY339" s="4"/>
      <c r="GZ339" s="4"/>
      <c r="HA339" s="4"/>
      <c r="HB339" s="4"/>
      <c r="HC339" s="4"/>
      <c r="HD339" s="4"/>
      <c r="HE339" s="4"/>
      <c r="HF339" s="4"/>
      <c r="HG339" s="4"/>
      <c r="HH339" s="4"/>
      <c r="HI339" s="4"/>
      <c r="HJ339" s="4"/>
      <c r="HK339" s="4"/>
      <c r="HL339" s="4"/>
      <c r="HM339" s="4"/>
      <c r="HN339" s="4"/>
      <c r="HO339" s="4"/>
      <c r="HP339" s="4"/>
      <c r="HQ339" s="4"/>
      <c r="HR339" s="4"/>
      <c r="HS339" s="4"/>
      <c r="HT339" s="4"/>
      <c r="HU339" s="4"/>
      <c r="HV339" s="4"/>
      <c r="HW339" s="4"/>
      <c r="HX339" s="4"/>
      <c r="HY339" s="4"/>
      <c r="HZ339" s="4"/>
      <c r="IA339" s="4"/>
      <c r="IB339" s="4"/>
      <c r="IC339" s="4"/>
      <c r="ID339" s="4"/>
      <c r="IE339" s="4"/>
      <c r="IF339" s="4"/>
      <c r="IG339" s="4"/>
      <c r="IH339" s="4"/>
      <c r="II339" s="4"/>
      <c r="IJ339" s="4"/>
      <c r="IK339" s="4"/>
      <c r="IL339" s="4"/>
      <c r="IM339" s="4"/>
      <c r="IN339" s="4"/>
      <c r="IO339" s="4"/>
      <c r="IP339" s="4"/>
      <c r="IQ339" s="4"/>
      <c r="IR339" s="4"/>
      <c r="IS339" s="4"/>
      <c r="IT339" s="4"/>
      <c r="IU339" s="4"/>
      <c r="IV339" s="4"/>
      <c r="IW339" s="4"/>
      <c r="IX339" s="4"/>
      <c r="IY339" s="4"/>
      <c r="IZ339" s="4"/>
      <c r="JA339" s="4"/>
      <c r="JB339" s="4"/>
      <c r="JC339" s="4"/>
      <c r="JD339" s="4"/>
      <c r="JE339" s="4"/>
      <c r="JF339" s="4"/>
      <c r="JG339" s="4"/>
      <c r="JH339" s="4"/>
      <c r="JI339" s="4"/>
      <c r="JJ339" s="4"/>
      <c r="JK339" s="4"/>
      <c r="JL339" s="4"/>
      <c r="JM339" s="4"/>
      <c r="JN339" s="4"/>
      <c r="JO339" s="4"/>
      <c r="JP339" s="4"/>
      <c r="JQ339" s="4"/>
      <c r="JR339" s="4"/>
      <c r="JS339" s="4"/>
      <c r="JT339" s="4"/>
      <c r="JU339" s="4"/>
      <c r="JV339" s="4"/>
      <c r="JW339" s="4"/>
      <c r="JX339" s="4"/>
      <c r="JY339" s="4"/>
      <c r="JZ339" s="4"/>
      <c r="KA339" s="4"/>
      <c r="KB339" s="4"/>
      <c r="KC339" s="4"/>
      <c r="KD339" s="4"/>
      <c r="KE339" s="4"/>
      <c r="KF339" s="4"/>
      <c r="KG339" s="4"/>
      <c r="KH339" s="4"/>
      <c r="KI339" s="4"/>
      <c r="KJ339" s="4"/>
      <c r="KK339" s="4"/>
      <c r="KL339" s="4"/>
      <c r="KM339" s="4"/>
      <c r="KN339" s="4"/>
      <c r="KO339" s="4"/>
      <c r="KP339" s="4"/>
      <c r="KQ339" s="4"/>
      <c r="KR339" s="4"/>
      <c r="KS339" s="4"/>
      <c r="KT339" s="4"/>
      <c r="KU339" s="4"/>
      <c r="KV339" s="4"/>
      <c r="KW339" s="4"/>
      <c r="KX339" s="4"/>
      <c r="KY339" s="4"/>
      <c r="KZ339" s="4"/>
      <c r="LA339" s="4"/>
      <c r="LB339" s="4"/>
      <c r="LC339" s="4"/>
      <c r="LD339" s="4"/>
      <c r="LE339" s="4"/>
      <c r="LF339" s="4"/>
      <c r="LG339" s="4"/>
      <c r="LH339" s="4"/>
      <c r="LI339" s="4"/>
      <c r="LJ339" s="4"/>
      <c r="LK339" s="4"/>
      <c r="LL339" s="4"/>
      <c r="LM339" s="4"/>
      <c r="LN339" s="4"/>
      <c r="LO339" s="4"/>
      <c r="LP339" s="4"/>
      <c r="LQ339" s="4"/>
      <c r="LR339" s="4"/>
      <c r="LS339" s="4"/>
      <c r="LT339" s="4"/>
      <c r="LU339" s="4"/>
      <c r="LV339" s="4"/>
      <c r="LW339" s="4"/>
      <c r="LX339" s="4"/>
      <c r="LY339" s="4"/>
      <c r="LZ339" s="4"/>
      <c r="MA339" s="4"/>
      <c r="MB339" s="4"/>
      <c r="MC339" s="4"/>
      <c r="MD339" s="4"/>
      <c r="ME339" s="4"/>
      <c r="MF339" s="4"/>
      <c r="MG339" s="4"/>
      <c r="MH339" s="4"/>
      <c r="MI339" s="4"/>
      <c r="MJ339" s="4"/>
      <c r="MK339" s="4"/>
      <c r="ML339" s="4"/>
      <c r="MM339" s="4"/>
      <c r="MN339" s="4"/>
      <c r="MO339" s="4"/>
      <c r="MP339" s="4"/>
      <c r="MQ339" s="4"/>
      <c r="MR339" s="4"/>
      <c r="MS339" s="4"/>
      <c r="MT339" s="4"/>
      <c r="MU339" s="4"/>
      <c r="MV339" s="4"/>
      <c r="MW339" s="4"/>
      <c r="MX339" s="4"/>
      <c r="MY339" s="4"/>
      <c r="MZ339" s="4"/>
      <c r="NA339" s="4"/>
      <c r="NB339" s="4"/>
      <c r="NC339" s="4"/>
      <c r="ND339" s="4"/>
      <c r="NE339" s="4"/>
      <c r="NF339" s="4"/>
      <c r="NG339" s="4"/>
      <c r="NH339" s="4"/>
      <c r="NI339" s="4"/>
      <c r="NJ339" s="4"/>
      <c r="NK339" s="4"/>
      <c r="NL339" s="4"/>
      <c r="NM339" s="4"/>
      <c r="NN339" s="4"/>
      <c r="NO339" s="4"/>
      <c r="NP339" s="4"/>
      <c r="NQ339" s="4"/>
      <c r="NR339" s="4"/>
      <c r="NS339" s="4"/>
      <c r="NT339" s="4"/>
      <c r="NU339" s="4"/>
      <c r="NV339" s="4"/>
      <c r="NW339" s="4"/>
      <c r="NX339" s="4"/>
      <c r="NY339" s="4"/>
      <c r="NZ339" s="4"/>
      <c r="OA339" s="4"/>
      <c r="OB339" s="4"/>
      <c r="OC339" s="4"/>
      <c r="OD339" s="4"/>
      <c r="OE339" s="4"/>
      <c r="OF339" s="4"/>
      <c r="OG339" s="4"/>
      <c r="OH339" s="4"/>
      <c r="OI339" s="4"/>
      <c r="OJ339" s="4"/>
      <c r="OK339" s="4"/>
      <c r="OL339" s="4"/>
      <c r="OM339" s="4"/>
      <c r="ON339" s="4"/>
      <c r="OO339" s="4"/>
      <c r="OP339" s="4"/>
      <c r="OQ339" s="4"/>
      <c r="OR339" s="4"/>
      <c r="OS339" s="4"/>
      <c r="OT339" s="4"/>
      <c r="OU339" s="4"/>
      <c r="OV339" s="4"/>
      <c r="OW339" s="4"/>
      <c r="OX339" s="4"/>
      <c r="OY339" s="4"/>
      <c r="OZ339" s="4"/>
      <c r="PA339" s="4"/>
    </row>
    <row r="340" spans="1:417" s="16" customFormat="1" ht="34.5" customHeight="1" thickBot="1" x14ac:dyDescent="0.3">
      <c r="A340" s="293"/>
      <c r="B340" s="44" t="str">
        <f t="shared" si="224"/>
        <v>ГБУЗ АО АМОКБ</v>
      </c>
      <c r="C340" s="327"/>
      <c r="D340" s="19" t="str">
        <f t="shared" si="248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40" s="286"/>
      <c r="F340" s="44" t="str">
        <f t="shared" si="249"/>
        <v>стационар</v>
      </c>
      <c r="G340" s="286"/>
      <c r="H340" s="44" t="str">
        <f t="shared" ref="H340:H371" si="257">IF(G340="",H339,G340)</f>
        <v>для беременных и рожениц</v>
      </c>
      <c r="I340" s="295"/>
      <c r="J340" s="44" t="str">
        <f t="shared" si="253"/>
        <v xml:space="preserve">Не применяется </v>
      </c>
      <c r="K340" s="69" t="s">
        <v>168</v>
      </c>
      <c r="L340" s="70" t="s">
        <v>145</v>
      </c>
      <c r="M340" s="76" t="s">
        <v>42</v>
      </c>
      <c r="N340" s="96">
        <v>10</v>
      </c>
      <c r="O340" s="96">
        <v>4</v>
      </c>
      <c r="P340" s="58"/>
      <c r="Q340" s="269">
        <f t="shared" si="252"/>
        <v>53.333333333333336</v>
      </c>
      <c r="R340" s="277"/>
      <c r="S340" s="281"/>
      <c r="T340" s="273"/>
      <c r="U340" s="285"/>
      <c r="V340" s="285"/>
      <c r="W340" s="308"/>
      <c r="X340" s="30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  <c r="DE340" s="4"/>
      <c r="DF340" s="4"/>
      <c r="DG340" s="4"/>
      <c r="DH340" s="4"/>
      <c r="DI340" s="4"/>
      <c r="DJ340" s="4"/>
      <c r="DK340" s="4"/>
      <c r="DL340" s="4"/>
      <c r="DM340" s="4"/>
      <c r="DN340" s="4"/>
      <c r="DO340" s="4"/>
      <c r="DP340" s="4"/>
      <c r="DQ340" s="4"/>
      <c r="DR340" s="4"/>
      <c r="DS340" s="4"/>
      <c r="DT340" s="4"/>
      <c r="DU340" s="4"/>
      <c r="DV340" s="4"/>
      <c r="DW340" s="4"/>
      <c r="DX340" s="4"/>
      <c r="DY340" s="4"/>
      <c r="DZ340" s="4"/>
      <c r="EA340" s="4"/>
      <c r="EB340" s="4"/>
      <c r="EC340" s="4"/>
      <c r="ED340" s="4"/>
      <c r="EE340" s="4"/>
      <c r="EF340" s="4"/>
      <c r="EG340" s="4"/>
      <c r="EH340" s="4"/>
      <c r="EI340" s="4"/>
      <c r="EJ340" s="4"/>
      <c r="EK340" s="4"/>
      <c r="EL340" s="4"/>
      <c r="EM340" s="4"/>
      <c r="EN340" s="4"/>
      <c r="EO340" s="4"/>
      <c r="EP340" s="4"/>
      <c r="EQ340" s="4"/>
      <c r="ER340" s="4"/>
      <c r="ES340" s="4"/>
      <c r="ET340" s="4"/>
      <c r="EU340" s="4"/>
      <c r="EV340" s="4"/>
      <c r="EW340" s="4"/>
      <c r="EX340" s="4"/>
      <c r="EY340" s="4"/>
      <c r="EZ340" s="4"/>
      <c r="FA340" s="4"/>
      <c r="FB340" s="4"/>
      <c r="FC340" s="4"/>
      <c r="FD340" s="4"/>
      <c r="FE340" s="4"/>
      <c r="FF340" s="4"/>
      <c r="FG340" s="4"/>
      <c r="FH340" s="4"/>
      <c r="FI340" s="4"/>
      <c r="FJ340" s="4"/>
      <c r="FK340" s="4"/>
      <c r="FL340" s="4"/>
      <c r="FM340" s="4"/>
      <c r="FN340" s="4"/>
      <c r="FO340" s="4"/>
      <c r="FP340" s="4"/>
      <c r="FQ340" s="4"/>
      <c r="FR340" s="4"/>
      <c r="FS340" s="4"/>
      <c r="FT340" s="4"/>
      <c r="FU340" s="4"/>
      <c r="FV340" s="4"/>
      <c r="FW340" s="4"/>
      <c r="FX340" s="4"/>
      <c r="FY340" s="4"/>
      <c r="FZ340" s="4"/>
      <c r="GA340" s="4"/>
      <c r="GB340" s="4"/>
      <c r="GC340" s="4"/>
      <c r="GD340" s="4"/>
      <c r="GE340" s="4"/>
      <c r="GF340" s="4"/>
      <c r="GG340" s="4"/>
      <c r="GH340" s="4"/>
      <c r="GI340" s="4"/>
      <c r="GJ340" s="4"/>
      <c r="GK340" s="4"/>
      <c r="GL340" s="4"/>
      <c r="GM340" s="4"/>
      <c r="GN340" s="4"/>
      <c r="GO340" s="4"/>
      <c r="GP340" s="4"/>
      <c r="GQ340" s="4"/>
      <c r="GR340" s="4"/>
      <c r="GS340" s="4"/>
      <c r="GT340" s="4"/>
      <c r="GU340" s="4"/>
      <c r="GV340" s="4"/>
      <c r="GW340" s="4"/>
      <c r="GX340" s="4"/>
      <c r="GY340" s="4"/>
      <c r="GZ340" s="4"/>
      <c r="HA340" s="4"/>
      <c r="HB340" s="4"/>
      <c r="HC340" s="4"/>
      <c r="HD340" s="4"/>
      <c r="HE340" s="4"/>
      <c r="HF340" s="4"/>
      <c r="HG340" s="4"/>
      <c r="HH340" s="4"/>
      <c r="HI340" s="4"/>
      <c r="HJ340" s="4"/>
      <c r="HK340" s="4"/>
      <c r="HL340" s="4"/>
      <c r="HM340" s="4"/>
      <c r="HN340" s="4"/>
      <c r="HO340" s="4"/>
      <c r="HP340" s="4"/>
      <c r="HQ340" s="4"/>
      <c r="HR340" s="4"/>
      <c r="HS340" s="4"/>
      <c r="HT340" s="4"/>
      <c r="HU340" s="4"/>
      <c r="HV340" s="4"/>
      <c r="HW340" s="4"/>
      <c r="HX340" s="4"/>
      <c r="HY340" s="4"/>
      <c r="HZ340" s="4"/>
      <c r="IA340" s="4"/>
      <c r="IB340" s="4"/>
      <c r="IC340" s="4"/>
      <c r="ID340" s="4"/>
      <c r="IE340" s="4"/>
      <c r="IF340" s="4"/>
      <c r="IG340" s="4"/>
      <c r="IH340" s="4"/>
      <c r="II340" s="4"/>
      <c r="IJ340" s="4"/>
      <c r="IK340" s="4"/>
      <c r="IL340" s="4"/>
      <c r="IM340" s="4"/>
      <c r="IN340" s="4"/>
      <c r="IO340" s="4"/>
      <c r="IP340" s="4"/>
      <c r="IQ340" s="4"/>
      <c r="IR340" s="4"/>
      <c r="IS340" s="4"/>
      <c r="IT340" s="4"/>
      <c r="IU340" s="4"/>
      <c r="IV340" s="4"/>
      <c r="IW340" s="4"/>
      <c r="IX340" s="4"/>
      <c r="IY340" s="4"/>
      <c r="IZ340" s="4"/>
      <c r="JA340" s="4"/>
      <c r="JB340" s="4"/>
      <c r="JC340" s="4"/>
      <c r="JD340" s="4"/>
      <c r="JE340" s="4"/>
      <c r="JF340" s="4"/>
      <c r="JG340" s="4"/>
      <c r="JH340" s="4"/>
      <c r="JI340" s="4"/>
      <c r="JJ340" s="4"/>
      <c r="JK340" s="4"/>
      <c r="JL340" s="4"/>
      <c r="JM340" s="4"/>
      <c r="JN340" s="4"/>
      <c r="JO340" s="4"/>
      <c r="JP340" s="4"/>
      <c r="JQ340" s="4"/>
      <c r="JR340" s="4"/>
      <c r="JS340" s="4"/>
      <c r="JT340" s="4"/>
      <c r="JU340" s="4"/>
      <c r="JV340" s="4"/>
      <c r="JW340" s="4"/>
      <c r="JX340" s="4"/>
      <c r="JY340" s="4"/>
      <c r="JZ340" s="4"/>
      <c r="KA340" s="4"/>
      <c r="KB340" s="4"/>
      <c r="KC340" s="4"/>
      <c r="KD340" s="4"/>
      <c r="KE340" s="4"/>
      <c r="KF340" s="4"/>
      <c r="KG340" s="4"/>
      <c r="KH340" s="4"/>
      <c r="KI340" s="4"/>
      <c r="KJ340" s="4"/>
      <c r="KK340" s="4"/>
      <c r="KL340" s="4"/>
      <c r="KM340" s="4"/>
      <c r="KN340" s="4"/>
      <c r="KO340" s="4"/>
      <c r="KP340" s="4"/>
      <c r="KQ340" s="4"/>
      <c r="KR340" s="4"/>
      <c r="KS340" s="4"/>
      <c r="KT340" s="4"/>
      <c r="KU340" s="4"/>
      <c r="KV340" s="4"/>
      <c r="KW340" s="4"/>
      <c r="KX340" s="4"/>
      <c r="KY340" s="4"/>
      <c r="KZ340" s="4"/>
      <c r="LA340" s="4"/>
      <c r="LB340" s="4"/>
      <c r="LC340" s="4"/>
      <c r="LD340" s="4"/>
      <c r="LE340" s="4"/>
      <c r="LF340" s="4"/>
      <c r="LG340" s="4"/>
      <c r="LH340" s="4"/>
      <c r="LI340" s="4"/>
      <c r="LJ340" s="4"/>
      <c r="LK340" s="4"/>
      <c r="LL340" s="4"/>
      <c r="LM340" s="4"/>
      <c r="LN340" s="4"/>
      <c r="LO340" s="4"/>
      <c r="LP340" s="4"/>
      <c r="LQ340" s="4"/>
      <c r="LR340" s="4"/>
      <c r="LS340" s="4"/>
      <c r="LT340" s="4"/>
      <c r="LU340" s="4"/>
      <c r="LV340" s="4"/>
      <c r="LW340" s="4"/>
      <c r="LX340" s="4"/>
      <c r="LY340" s="4"/>
      <c r="LZ340" s="4"/>
      <c r="MA340" s="4"/>
      <c r="MB340" s="4"/>
      <c r="MC340" s="4"/>
      <c r="MD340" s="4"/>
      <c r="ME340" s="4"/>
      <c r="MF340" s="4"/>
      <c r="MG340" s="4"/>
      <c r="MH340" s="4"/>
      <c r="MI340" s="4"/>
      <c r="MJ340" s="4"/>
      <c r="MK340" s="4"/>
      <c r="ML340" s="4"/>
      <c r="MM340" s="4"/>
      <c r="MN340" s="4"/>
      <c r="MO340" s="4"/>
      <c r="MP340" s="4"/>
      <c r="MQ340" s="4"/>
      <c r="MR340" s="4"/>
      <c r="MS340" s="4"/>
      <c r="MT340" s="4"/>
      <c r="MU340" s="4"/>
      <c r="MV340" s="4"/>
      <c r="MW340" s="4"/>
      <c r="MX340" s="4"/>
      <c r="MY340" s="4"/>
      <c r="MZ340" s="4"/>
      <c r="NA340" s="4"/>
      <c r="NB340" s="4"/>
      <c r="NC340" s="4"/>
      <c r="ND340" s="4"/>
      <c r="NE340" s="4"/>
      <c r="NF340" s="4"/>
      <c r="NG340" s="4"/>
      <c r="NH340" s="4"/>
      <c r="NI340" s="4"/>
      <c r="NJ340" s="4"/>
      <c r="NK340" s="4"/>
      <c r="NL340" s="4"/>
      <c r="NM340" s="4"/>
      <c r="NN340" s="4"/>
      <c r="NO340" s="4"/>
      <c r="NP340" s="4"/>
      <c r="NQ340" s="4"/>
      <c r="NR340" s="4"/>
      <c r="NS340" s="4"/>
      <c r="NT340" s="4"/>
      <c r="NU340" s="4"/>
      <c r="NV340" s="4"/>
      <c r="NW340" s="4"/>
      <c r="NX340" s="4"/>
      <c r="NY340" s="4"/>
      <c r="NZ340" s="4"/>
      <c r="OA340" s="4"/>
      <c r="OB340" s="4"/>
      <c r="OC340" s="4"/>
      <c r="OD340" s="4"/>
      <c r="OE340" s="4"/>
      <c r="OF340" s="4"/>
      <c r="OG340" s="4"/>
      <c r="OH340" s="4"/>
      <c r="OI340" s="4"/>
      <c r="OJ340" s="4"/>
      <c r="OK340" s="4"/>
      <c r="OL340" s="4"/>
      <c r="OM340" s="4"/>
      <c r="ON340" s="4"/>
      <c r="OO340" s="4"/>
      <c r="OP340" s="4"/>
      <c r="OQ340" s="4"/>
      <c r="OR340" s="4"/>
      <c r="OS340" s="4"/>
      <c r="OT340" s="4"/>
      <c r="OU340" s="4"/>
      <c r="OV340" s="4"/>
      <c r="OW340" s="4"/>
      <c r="OX340" s="4"/>
      <c r="OY340" s="4"/>
      <c r="OZ340" s="4"/>
      <c r="PA340" s="4"/>
    </row>
    <row r="341" spans="1:417" s="16" customFormat="1" ht="33" customHeight="1" thickBot="1" x14ac:dyDescent="0.3">
      <c r="A341" s="293"/>
      <c r="B341" s="44" t="str">
        <f t="shared" si="224"/>
        <v>ГБУЗ АО АМОКБ</v>
      </c>
      <c r="C341" s="327"/>
      <c r="D341" s="19" t="str">
        <f t="shared" si="248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41" s="284" t="s">
        <v>138</v>
      </c>
      <c r="F341" s="44" t="str">
        <f t="shared" si="249"/>
        <v>стационар</v>
      </c>
      <c r="G341" s="284" t="s">
        <v>53</v>
      </c>
      <c r="H341" s="44" t="str">
        <f t="shared" si="257"/>
        <v>патология новорожденных</v>
      </c>
      <c r="I341" s="284" t="s">
        <v>143</v>
      </c>
      <c r="J341" s="44" t="str">
        <f t="shared" si="253"/>
        <v xml:space="preserve">Не применяется </v>
      </c>
      <c r="K341" s="68" t="s">
        <v>128</v>
      </c>
      <c r="L341" s="68" t="s">
        <v>3</v>
      </c>
      <c r="M341" s="68" t="s">
        <v>5</v>
      </c>
      <c r="N341" s="98">
        <v>99</v>
      </c>
      <c r="O341" s="98">
        <v>99</v>
      </c>
      <c r="P341" s="245">
        <f t="shared" ref="P341" si="258">IF(AND(N341&lt;&gt;0,M341="Кач."),O341/N341*100,"")</f>
        <v>100</v>
      </c>
      <c r="Q341" s="244"/>
      <c r="R341" s="276">
        <f>IFERROR(AVERAGE(P341:P342),"")</f>
        <v>100</v>
      </c>
      <c r="S341" s="274">
        <f t="shared" si="256"/>
        <v>66.666666666666657</v>
      </c>
      <c r="T341" s="272">
        <f t="shared" ref="T341" si="259">IFERROR((R341*0.7+S341*0.3)*2,S341*2)</f>
        <v>180</v>
      </c>
      <c r="U341" s="284" t="str">
        <f t="shared" ref="U341" si="260">IF(T341&lt;170,"ГЗ по услуге (работе) НЕ выполнено","")&amp;IF(AND(T341&gt;=170,T341&lt;=200),"ГЗ по услуге (работе) выполнено","")&amp;IF(T341&gt;200,"ГЗ по услуге (работе) ПЕРЕвыполнено","")</f>
        <v>ГЗ по услуге (работе) выполнено</v>
      </c>
      <c r="V341" s="285"/>
      <c r="W341" s="308"/>
      <c r="X341" s="30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  <c r="DE341" s="4"/>
      <c r="DF341" s="4"/>
      <c r="DG341" s="4"/>
      <c r="DH341" s="4"/>
      <c r="DI341" s="4"/>
      <c r="DJ341" s="4"/>
      <c r="DK341" s="4"/>
      <c r="DL341" s="4"/>
      <c r="DM341" s="4"/>
      <c r="DN341" s="4"/>
      <c r="DO341" s="4"/>
      <c r="DP341" s="4"/>
      <c r="DQ341" s="4"/>
      <c r="DR341" s="4"/>
      <c r="DS341" s="4"/>
      <c r="DT341" s="4"/>
      <c r="DU341" s="4"/>
      <c r="DV341" s="4"/>
      <c r="DW341" s="4"/>
      <c r="DX341" s="4"/>
      <c r="DY341" s="4"/>
      <c r="DZ341" s="4"/>
      <c r="EA341" s="4"/>
      <c r="EB341" s="4"/>
      <c r="EC341" s="4"/>
      <c r="ED341" s="4"/>
      <c r="EE341" s="4"/>
      <c r="EF341" s="4"/>
      <c r="EG341" s="4"/>
      <c r="EH341" s="4"/>
      <c r="EI341" s="4"/>
      <c r="EJ341" s="4"/>
      <c r="EK341" s="4"/>
      <c r="EL341" s="4"/>
      <c r="EM341" s="4"/>
      <c r="EN341" s="4"/>
      <c r="EO341" s="4"/>
      <c r="EP341" s="4"/>
      <c r="EQ341" s="4"/>
      <c r="ER341" s="4"/>
      <c r="ES341" s="4"/>
      <c r="ET341" s="4"/>
      <c r="EU341" s="4"/>
      <c r="EV341" s="4"/>
      <c r="EW341" s="4"/>
      <c r="EX341" s="4"/>
      <c r="EY341" s="4"/>
      <c r="EZ341" s="4"/>
      <c r="FA341" s="4"/>
      <c r="FB341" s="4"/>
      <c r="FC341" s="4"/>
      <c r="FD341" s="4"/>
      <c r="FE341" s="4"/>
      <c r="FF341" s="4"/>
      <c r="FG341" s="4"/>
      <c r="FH341" s="4"/>
      <c r="FI341" s="4"/>
      <c r="FJ341" s="4"/>
      <c r="FK341" s="4"/>
      <c r="FL341" s="4"/>
      <c r="FM341" s="4"/>
      <c r="FN341" s="4"/>
      <c r="FO341" s="4"/>
      <c r="FP341" s="4"/>
      <c r="FQ341" s="4"/>
      <c r="FR341" s="4"/>
      <c r="FS341" s="4"/>
      <c r="FT341" s="4"/>
      <c r="FU341" s="4"/>
      <c r="FV341" s="4"/>
      <c r="FW341" s="4"/>
      <c r="FX341" s="4"/>
      <c r="FY341" s="4"/>
      <c r="FZ341" s="4"/>
      <c r="GA341" s="4"/>
      <c r="GB341" s="4"/>
      <c r="GC341" s="4"/>
      <c r="GD341" s="4"/>
      <c r="GE341" s="4"/>
      <c r="GF341" s="4"/>
      <c r="GG341" s="4"/>
      <c r="GH341" s="4"/>
      <c r="GI341" s="4"/>
      <c r="GJ341" s="4"/>
      <c r="GK341" s="4"/>
      <c r="GL341" s="4"/>
      <c r="GM341" s="4"/>
      <c r="GN341" s="4"/>
      <c r="GO341" s="4"/>
      <c r="GP341" s="4"/>
      <c r="GQ341" s="4"/>
      <c r="GR341" s="4"/>
      <c r="GS341" s="4"/>
      <c r="GT341" s="4"/>
      <c r="GU341" s="4"/>
      <c r="GV341" s="4"/>
      <c r="GW341" s="4"/>
      <c r="GX341" s="4"/>
      <c r="GY341" s="4"/>
      <c r="GZ341" s="4"/>
      <c r="HA341" s="4"/>
      <c r="HB341" s="4"/>
      <c r="HC341" s="4"/>
      <c r="HD341" s="4"/>
      <c r="HE341" s="4"/>
      <c r="HF341" s="4"/>
      <c r="HG341" s="4"/>
      <c r="HH341" s="4"/>
      <c r="HI341" s="4"/>
      <c r="HJ341" s="4"/>
      <c r="HK341" s="4"/>
      <c r="HL341" s="4"/>
      <c r="HM341" s="4"/>
      <c r="HN341" s="4"/>
      <c r="HO341" s="4"/>
      <c r="HP341" s="4"/>
      <c r="HQ341" s="4"/>
      <c r="HR341" s="4"/>
      <c r="HS341" s="4"/>
      <c r="HT341" s="4"/>
      <c r="HU341" s="4"/>
      <c r="HV341" s="4"/>
      <c r="HW341" s="4"/>
      <c r="HX341" s="4"/>
      <c r="HY341" s="4"/>
      <c r="HZ341" s="4"/>
      <c r="IA341" s="4"/>
      <c r="IB341" s="4"/>
      <c r="IC341" s="4"/>
      <c r="ID341" s="4"/>
      <c r="IE341" s="4"/>
      <c r="IF341" s="4"/>
      <c r="IG341" s="4"/>
      <c r="IH341" s="4"/>
      <c r="II341" s="4"/>
      <c r="IJ341" s="4"/>
      <c r="IK341" s="4"/>
      <c r="IL341" s="4"/>
      <c r="IM341" s="4"/>
      <c r="IN341" s="4"/>
      <c r="IO341" s="4"/>
      <c r="IP341" s="4"/>
      <c r="IQ341" s="4"/>
      <c r="IR341" s="4"/>
      <c r="IS341" s="4"/>
      <c r="IT341" s="4"/>
      <c r="IU341" s="4"/>
      <c r="IV341" s="4"/>
      <c r="IW341" s="4"/>
      <c r="IX341" s="4"/>
      <c r="IY341" s="4"/>
      <c r="IZ341" s="4"/>
      <c r="JA341" s="4"/>
      <c r="JB341" s="4"/>
      <c r="JC341" s="4"/>
      <c r="JD341" s="4"/>
      <c r="JE341" s="4"/>
      <c r="JF341" s="4"/>
      <c r="JG341" s="4"/>
      <c r="JH341" s="4"/>
      <c r="JI341" s="4"/>
      <c r="JJ341" s="4"/>
      <c r="JK341" s="4"/>
      <c r="JL341" s="4"/>
      <c r="JM341" s="4"/>
      <c r="JN341" s="4"/>
      <c r="JO341" s="4"/>
      <c r="JP341" s="4"/>
      <c r="JQ341" s="4"/>
      <c r="JR341" s="4"/>
      <c r="JS341" s="4"/>
      <c r="JT341" s="4"/>
      <c r="JU341" s="4"/>
      <c r="JV341" s="4"/>
      <c r="JW341" s="4"/>
      <c r="JX341" s="4"/>
      <c r="JY341" s="4"/>
      <c r="JZ341" s="4"/>
      <c r="KA341" s="4"/>
      <c r="KB341" s="4"/>
      <c r="KC341" s="4"/>
      <c r="KD341" s="4"/>
      <c r="KE341" s="4"/>
      <c r="KF341" s="4"/>
      <c r="KG341" s="4"/>
      <c r="KH341" s="4"/>
      <c r="KI341" s="4"/>
      <c r="KJ341" s="4"/>
      <c r="KK341" s="4"/>
      <c r="KL341" s="4"/>
      <c r="KM341" s="4"/>
      <c r="KN341" s="4"/>
      <c r="KO341" s="4"/>
      <c r="KP341" s="4"/>
      <c r="KQ341" s="4"/>
      <c r="KR341" s="4"/>
      <c r="KS341" s="4"/>
      <c r="KT341" s="4"/>
      <c r="KU341" s="4"/>
      <c r="KV341" s="4"/>
      <c r="KW341" s="4"/>
      <c r="KX341" s="4"/>
      <c r="KY341" s="4"/>
      <c r="KZ341" s="4"/>
      <c r="LA341" s="4"/>
      <c r="LB341" s="4"/>
      <c r="LC341" s="4"/>
      <c r="LD341" s="4"/>
      <c r="LE341" s="4"/>
      <c r="LF341" s="4"/>
      <c r="LG341" s="4"/>
      <c r="LH341" s="4"/>
      <c r="LI341" s="4"/>
      <c r="LJ341" s="4"/>
      <c r="LK341" s="4"/>
      <c r="LL341" s="4"/>
      <c r="LM341" s="4"/>
      <c r="LN341" s="4"/>
      <c r="LO341" s="4"/>
      <c r="LP341" s="4"/>
      <c r="LQ341" s="4"/>
      <c r="LR341" s="4"/>
      <c r="LS341" s="4"/>
      <c r="LT341" s="4"/>
      <c r="LU341" s="4"/>
      <c r="LV341" s="4"/>
      <c r="LW341" s="4"/>
      <c r="LX341" s="4"/>
      <c r="LY341" s="4"/>
      <c r="LZ341" s="4"/>
      <c r="MA341" s="4"/>
      <c r="MB341" s="4"/>
      <c r="MC341" s="4"/>
      <c r="MD341" s="4"/>
      <c r="ME341" s="4"/>
      <c r="MF341" s="4"/>
      <c r="MG341" s="4"/>
      <c r="MH341" s="4"/>
      <c r="MI341" s="4"/>
      <c r="MJ341" s="4"/>
      <c r="MK341" s="4"/>
      <c r="ML341" s="4"/>
      <c r="MM341" s="4"/>
      <c r="MN341" s="4"/>
      <c r="MO341" s="4"/>
      <c r="MP341" s="4"/>
      <c r="MQ341" s="4"/>
      <c r="MR341" s="4"/>
      <c r="MS341" s="4"/>
      <c r="MT341" s="4"/>
      <c r="MU341" s="4"/>
      <c r="MV341" s="4"/>
      <c r="MW341" s="4"/>
      <c r="MX341" s="4"/>
      <c r="MY341" s="4"/>
      <c r="MZ341" s="4"/>
      <c r="NA341" s="4"/>
      <c r="NB341" s="4"/>
      <c r="NC341" s="4"/>
      <c r="ND341" s="4"/>
      <c r="NE341" s="4"/>
      <c r="NF341" s="4"/>
      <c r="NG341" s="4"/>
      <c r="NH341" s="4"/>
      <c r="NI341" s="4"/>
      <c r="NJ341" s="4"/>
      <c r="NK341" s="4"/>
      <c r="NL341" s="4"/>
      <c r="NM341" s="4"/>
      <c r="NN341" s="4"/>
      <c r="NO341" s="4"/>
      <c r="NP341" s="4"/>
      <c r="NQ341" s="4"/>
      <c r="NR341" s="4"/>
      <c r="NS341" s="4"/>
      <c r="NT341" s="4"/>
      <c r="NU341" s="4"/>
      <c r="NV341" s="4"/>
      <c r="NW341" s="4"/>
      <c r="NX341" s="4"/>
      <c r="NY341" s="4"/>
      <c r="NZ341" s="4"/>
      <c r="OA341" s="4"/>
      <c r="OB341" s="4"/>
      <c r="OC341" s="4"/>
      <c r="OD341" s="4"/>
      <c r="OE341" s="4"/>
      <c r="OF341" s="4"/>
      <c r="OG341" s="4"/>
      <c r="OH341" s="4"/>
      <c r="OI341" s="4"/>
      <c r="OJ341" s="4"/>
      <c r="OK341" s="4"/>
      <c r="OL341" s="4"/>
      <c r="OM341" s="4"/>
      <c r="ON341" s="4"/>
      <c r="OO341" s="4"/>
      <c r="OP341" s="4"/>
      <c r="OQ341" s="4"/>
      <c r="OR341" s="4"/>
      <c r="OS341" s="4"/>
      <c r="OT341" s="4"/>
      <c r="OU341" s="4"/>
      <c r="OV341" s="4"/>
      <c r="OW341" s="4"/>
      <c r="OX341" s="4"/>
      <c r="OY341" s="4"/>
      <c r="OZ341" s="4"/>
      <c r="PA341" s="4"/>
    </row>
    <row r="342" spans="1:417" s="16" customFormat="1" ht="34.5" customHeight="1" thickBot="1" x14ac:dyDescent="0.3">
      <c r="A342" s="293"/>
      <c r="B342" s="44" t="str">
        <f t="shared" si="224"/>
        <v>ГБУЗ АО АМОКБ</v>
      </c>
      <c r="C342" s="327"/>
      <c r="D342" s="19" t="str">
        <f t="shared" si="248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42" s="286"/>
      <c r="F342" s="44" t="str">
        <f t="shared" si="249"/>
        <v>стационар</v>
      </c>
      <c r="G342" s="286"/>
      <c r="H342" s="44" t="str">
        <f t="shared" si="257"/>
        <v>патология новорожденных</v>
      </c>
      <c r="I342" s="286"/>
      <c r="J342" s="44" t="str">
        <f t="shared" si="253"/>
        <v xml:space="preserve">Не применяется </v>
      </c>
      <c r="K342" s="69" t="s">
        <v>168</v>
      </c>
      <c r="L342" s="70" t="s">
        <v>145</v>
      </c>
      <c r="M342" s="76" t="s">
        <v>42</v>
      </c>
      <c r="N342" s="96">
        <v>20</v>
      </c>
      <c r="O342" s="96">
        <v>10</v>
      </c>
      <c r="P342" s="246"/>
      <c r="Q342" s="269">
        <f t="shared" ref="Q342" si="261">IF(AND(N342&lt;&gt;0,M342="объем"),(O342/N342*100)/$Y$2*12,"")</f>
        <v>66.666666666666657</v>
      </c>
      <c r="R342" s="277"/>
      <c r="S342" s="281"/>
      <c r="T342" s="278"/>
      <c r="U342" s="286"/>
      <c r="V342" s="285"/>
      <c r="W342" s="308"/>
      <c r="X342" s="30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  <c r="DE342" s="4"/>
      <c r="DF342" s="4"/>
      <c r="DG342" s="4"/>
      <c r="DH342" s="4"/>
      <c r="DI342" s="4"/>
      <c r="DJ342" s="4"/>
      <c r="DK342" s="4"/>
      <c r="DL342" s="4"/>
      <c r="DM342" s="4"/>
      <c r="DN342" s="4"/>
      <c r="DO342" s="4"/>
      <c r="DP342" s="4"/>
      <c r="DQ342" s="4"/>
      <c r="DR342" s="4"/>
      <c r="DS342" s="4"/>
      <c r="DT342" s="4"/>
      <c r="DU342" s="4"/>
      <c r="DV342" s="4"/>
      <c r="DW342" s="4"/>
      <c r="DX342" s="4"/>
      <c r="DY342" s="4"/>
      <c r="DZ342" s="4"/>
      <c r="EA342" s="4"/>
      <c r="EB342" s="4"/>
      <c r="EC342" s="4"/>
      <c r="ED342" s="4"/>
      <c r="EE342" s="4"/>
      <c r="EF342" s="4"/>
      <c r="EG342" s="4"/>
      <c r="EH342" s="4"/>
      <c r="EI342" s="4"/>
      <c r="EJ342" s="4"/>
      <c r="EK342" s="4"/>
      <c r="EL342" s="4"/>
      <c r="EM342" s="4"/>
      <c r="EN342" s="4"/>
      <c r="EO342" s="4"/>
      <c r="EP342" s="4"/>
      <c r="EQ342" s="4"/>
      <c r="ER342" s="4"/>
      <c r="ES342" s="4"/>
      <c r="ET342" s="4"/>
      <c r="EU342" s="4"/>
      <c r="EV342" s="4"/>
      <c r="EW342" s="4"/>
      <c r="EX342" s="4"/>
      <c r="EY342" s="4"/>
      <c r="EZ342" s="4"/>
      <c r="FA342" s="4"/>
      <c r="FB342" s="4"/>
      <c r="FC342" s="4"/>
      <c r="FD342" s="4"/>
      <c r="FE342" s="4"/>
      <c r="FF342" s="4"/>
      <c r="FG342" s="4"/>
      <c r="FH342" s="4"/>
      <c r="FI342" s="4"/>
      <c r="FJ342" s="4"/>
      <c r="FK342" s="4"/>
      <c r="FL342" s="4"/>
      <c r="FM342" s="4"/>
      <c r="FN342" s="4"/>
      <c r="FO342" s="4"/>
      <c r="FP342" s="4"/>
      <c r="FQ342" s="4"/>
      <c r="FR342" s="4"/>
      <c r="FS342" s="4"/>
      <c r="FT342" s="4"/>
      <c r="FU342" s="4"/>
      <c r="FV342" s="4"/>
      <c r="FW342" s="4"/>
      <c r="FX342" s="4"/>
      <c r="FY342" s="4"/>
      <c r="FZ342" s="4"/>
      <c r="GA342" s="4"/>
      <c r="GB342" s="4"/>
      <c r="GC342" s="4"/>
      <c r="GD342" s="4"/>
      <c r="GE342" s="4"/>
      <c r="GF342" s="4"/>
      <c r="GG342" s="4"/>
      <c r="GH342" s="4"/>
      <c r="GI342" s="4"/>
      <c r="GJ342" s="4"/>
      <c r="GK342" s="4"/>
      <c r="GL342" s="4"/>
      <c r="GM342" s="4"/>
      <c r="GN342" s="4"/>
      <c r="GO342" s="4"/>
      <c r="GP342" s="4"/>
      <c r="GQ342" s="4"/>
      <c r="GR342" s="4"/>
      <c r="GS342" s="4"/>
      <c r="GT342" s="4"/>
      <c r="GU342" s="4"/>
      <c r="GV342" s="4"/>
      <c r="GW342" s="4"/>
      <c r="GX342" s="4"/>
      <c r="GY342" s="4"/>
      <c r="GZ342" s="4"/>
      <c r="HA342" s="4"/>
      <c r="HB342" s="4"/>
      <c r="HC342" s="4"/>
      <c r="HD342" s="4"/>
      <c r="HE342" s="4"/>
      <c r="HF342" s="4"/>
      <c r="HG342" s="4"/>
      <c r="HH342" s="4"/>
      <c r="HI342" s="4"/>
      <c r="HJ342" s="4"/>
      <c r="HK342" s="4"/>
      <c r="HL342" s="4"/>
      <c r="HM342" s="4"/>
      <c r="HN342" s="4"/>
      <c r="HO342" s="4"/>
      <c r="HP342" s="4"/>
      <c r="HQ342" s="4"/>
      <c r="HR342" s="4"/>
      <c r="HS342" s="4"/>
      <c r="HT342" s="4"/>
      <c r="HU342" s="4"/>
      <c r="HV342" s="4"/>
      <c r="HW342" s="4"/>
      <c r="HX342" s="4"/>
      <c r="HY342" s="4"/>
      <c r="HZ342" s="4"/>
      <c r="IA342" s="4"/>
      <c r="IB342" s="4"/>
      <c r="IC342" s="4"/>
      <c r="ID342" s="4"/>
      <c r="IE342" s="4"/>
      <c r="IF342" s="4"/>
      <c r="IG342" s="4"/>
      <c r="IH342" s="4"/>
      <c r="II342" s="4"/>
      <c r="IJ342" s="4"/>
      <c r="IK342" s="4"/>
      <c r="IL342" s="4"/>
      <c r="IM342" s="4"/>
      <c r="IN342" s="4"/>
      <c r="IO342" s="4"/>
      <c r="IP342" s="4"/>
      <c r="IQ342" s="4"/>
      <c r="IR342" s="4"/>
      <c r="IS342" s="4"/>
      <c r="IT342" s="4"/>
      <c r="IU342" s="4"/>
      <c r="IV342" s="4"/>
      <c r="IW342" s="4"/>
      <c r="IX342" s="4"/>
      <c r="IY342" s="4"/>
      <c r="IZ342" s="4"/>
      <c r="JA342" s="4"/>
      <c r="JB342" s="4"/>
      <c r="JC342" s="4"/>
      <c r="JD342" s="4"/>
      <c r="JE342" s="4"/>
      <c r="JF342" s="4"/>
      <c r="JG342" s="4"/>
      <c r="JH342" s="4"/>
      <c r="JI342" s="4"/>
      <c r="JJ342" s="4"/>
      <c r="JK342" s="4"/>
      <c r="JL342" s="4"/>
      <c r="JM342" s="4"/>
      <c r="JN342" s="4"/>
      <c r="JO342" s="4"/>
      <c r="JP342" s="4"/>
      <c r="JQ342" s="4"/>
      <c r="JR342" s="4"/>
      <c r="JS342" s="4"/>
      <c r="JT342" s="4"/>
      <c r="JU342" s="4"/>
      <c r="JV342" s="4"/>
      <c r="JW342" s="4"/>
      <c r="JX342" s="4"/>
      <c r="JY342" s="4"/>
      <c r="JZ342" s="4"/>
      <c r="KA342" s="4"/>
      <c r="KB342" s="4"/>
      <c r="KC342" s="4"/>
      <c r="KD342" s="4"/>
      <c r="KE342" s="4"/>
      <c r="KF342" s="4"/>
      <c r="KG342" s="4"/>
      <c r="KH342" s="4"/>
      <c r="KI342" s="4"/>
      <c r="KJ342" s="4"/>
      <c r="KK342" s="4"/>
      <c r="KL342" s="4"/>
      <c r="KM342" s="4"/>
      <c r="KN342" s="4"/>
      <c r="KO342" s="4"/>
      <c r="KP342" s="4"/>
      <c r="KQ342" s="4"/>
      <c r="KR342" s="4"/>
      <c r="KS342" s="4"/>
      <c r="KT342" s="4"/>
      <c r="KU342" s="4"/>
      <c r="KV342" s="4"/>
      <c r="KW342" s="4"/>
      <c r="KX342" s="4"/>
      <c r="KY342" s="4"/>
      <c r="KZ342" s="4"/>
      <c r="LA342" s="4"/>
      <c r="LB342" s="4"/>
      <c r="LC342" s="4"/>
      <c r="LD342" s="4"/>
      <c r="LE342" s="4"/>
      <c r="LF342" s="4"/>
      <c r="LG342" s="4"/>
      <c r="LH342" s="4"/>
      <c r="LI342" s="4"/>
      <c r="LJ342" s="4"/>
      <c r="LK342" s="4"/>
      <c r="LL342" s="4"/>
      <c r="LM342" s="4"/>
      <c r="LN342" s="4"/>
      <c r="LO342" s="4"/>
      <c r="LP342" s="4"/>
      <c r="LQ342" s="4"/>
      <c r="LR342" s="4"/>
      <c r="LS342" s="4"/>
      <c r="LT342" s="4"/>
      <c r="LU342" s="4"/>
      <c r="LV342" s="4"/>
      <c r="LW342" s="4"/>
      <c r="LX342" s="4"/>
      <c r="LY342" s="4"/>
      <c r="LZ342" s="4"/>
      <c r="MA342" s="4"/>
      <c r="MB342" s="4"/>
      <c r="MC342" s="4"/>
      <c r="MD342" s="4"/>
      <c r="ME342" s="4"/>
      <c r="MF342" s="4"/>
      <c r="MG342" s="4"/>
      <c r="MH342" s="4"/>
      <c r="MI342" s="4"/>
      <c r="MJ342" s="4"/>
      <c r="MK342" s="4"/>
      <c r="ML342" s="4"/>
      <c r="MM342" s="4"/>
      <c r="MN342" s="4"/>
      <c r="MO342" s="4"/>
      <c r="MP342" s="4"/>
      <c r="MQ342" s="4"/>
      <c r="MR342" s="4"/>
      <c r="MS342" s="4"/>
      <c r="MT342" s="4"/>
      <c r="MU342" s="4"/>
      <c r="MV342" s="4"/>
      <c r="MW342" s="4"/>
      <c r="MX342" s="4"/>
      <c r="MY342" s="4"/>
      <c r="MZ342" s="4"/>
      <c r="NA342" s="4"/>
      <c r="NB342" s="4"/>
      <c r="NC342" s="4"/>
      <c r="ND342" s="4"/>
      <c r="NE342" s="4"/>
      <c r="NF342" s="4"/>
      <c r="NG342" s="4"/>
      <c r="NH342" s="4"/>
      <c r="NI342" s="4"/>
      <c r="NJ342" s="4"/>
      <c r="NK342" s="4"/>
      <c r="NL342" s="4"/>
      <c r="NM342" s="4"/>
      <c r="NN342" s="4"/>
      <c r="NO342" s="4"/>
      <c r="NP342" s="4"/>
      <c r="NQ342" s="4"/>
      <c r="NR342" s="4"/>
      <c r="NS342" s="4"/>
      <c r="NT342" s="4"/>
      <c r="NU342" s="4"/>
      <c r="NV342" s="4"/>
      <c r="NW342" s="4"/>
      <c r="NX342" s="4"/>
      <c r="NY342" s="4"/>
      <c r="NZ342" s="4"/>
      <c r="OA342" s="4"/>
      <c r="OB342" s="4"/>
      <c r="OC342" s="4"/>
      <c r="OD342" s="4"/>
      <c r="OE342" s="4"/>
      <c r="OF342" s="4"/>
      <c r="OG342" s="4"/>
      <c r="OH342" s="4"/>
      <c r="OI342" s="4"/>
      <c r="OJ342" s="4"/>
      <c r="OK342" s="4"/>
      <c r="OL342" s="4"/>
      <c r="OM342" s="4"/>
      <c r="ON342" s="4"/>
      <c r="OO342" s="4"/>
      <c r="OP342" s="4"/>
      <c r="OQ342" s="4"/>
      <c r="OR342" s="4"/>
      <c r="OS342" s="4"/>
      <c r="OT342" s="4"/>
      <c r="OU342" s="4"/>
      <c r="OV342" s="4"/>
      <c r="OW342" s="4"/>
      <c r="OX342" s="4"/>
      <c r="OY342" s="4"/>
      <c r="OZ342" s="4"/>
      <c r="PA342" s="4"/>
    </row>
    <row r="343" spans="1:417" s="16" customFormat="1" ht="36" customHeight="1" thickBot="1" x14ac:dyDescent="0.3">
      <c r="A343" s="293"/>
      <c r="B343" s="44" t="str">
        <f t="shared" si="224"/>
        <v>ГБУЗ АО АМОКБ</v>
      </c>
      <c r="C343" s="327"/>
      <c r="D343" s="19" t="str">
        <f t="shared" si="248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43" s="284" t="s">
        <v>138</v>
      </c>
      <c r="F343" s="44" t="str">
        <f t="shared" si="249"/>
        <v>стационар</v>
      </c>
      <c r="G343" s="284" t="s">
        <v>327</v>
      </c>
      <c r="H343" s="44" t="str">
        <f t="shared" si="257"/>
        <v>Гинекология</v>
      </c>
      <c r="I343" s="284" t="s">
        <v>143</v>
      </c>
      <c r="J343" s="44" t="str">
        <f t="shared" si="253"/>
        <v xml:space="preserve">Не применяется </v>
      </c>
      <c r="K343" s="68" t="s">
        <v>128</v>
      </c>
      <c r="L343" s="68" t="s">
        <v>3</v>
      </c>
      <c r="M343" s="68" t="s">
        <v>5</v>
      </c>
      <c r="N343" s="98">
        <v>99</v>
      </c>
      <c r="O343" s="98">
        <v>99</v>
      </c>
      <c r="P343" s="245">
        <f t="shared" ref="P343" si="262">IF(AND(N343&lt;&gt;0,M343="Кач."),O343/N343*100,"")</f>
        <v>100</v>
      </c>
      <c r="Q343" s="244"/>
      <c r="R343" s="276">
        <f t="shared" ref="R343" si="263">IFERROR(AVERAGE(P343:P344),"")</f>
        <v>100</v>
      </c>
      <c r="S343" s="274">
        <f t="shared" si="256"/>
        <v>106.66666666666667</v>
      </c>
      <c r="T343" s="272">
        <f t="shared" ref="T343" si="264">IFERROR((R343*0.7+S343*0.3)*2,S343*2)</f>
        <v>204</v>
      </c>
      <c r="U343" s="284" t="str">
        <f t="shared" ref="U343" si="265">IF(T343&lt;170,"ГЗ по услуге (работе) НЕ выполнено","")&amp;IF(AND(T343&gt;=170,T343&lt;=200),"ГЗ по услуге (работе) выполнено","")&amp;IF(T343&gt;200,"ГЗ по услуге (работе) ПЕРЕвыполнено","")</f>
        <v>ГЗ по услуге (работе) ПЕРЕвыполнено</v>
      </c>
      <c r="V343" s="285"/>
      <c r="W343" s="308"/>
      <c r="X343" s="30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  <c r="DE343" s="4"/>
      <c r="DF343" s="4"/>
      <c r="DG343" s="4"/>
      <c r="DH343" s="4"/>
      <c r="DI343" s="4"/>
      <c r="DJ343" s="4"/>
      <c r="DK343" s="4"/>
      <c r="DL343" s="4"/>
      <c r="DM343" s="4"/>
      <c r="DN343" s="4"/>
      <c r="DO343" s="4"/>
      <c r="DP343" s="4"/>
      <c r="DQ343" s="4"/>
      <c r="DR343" s="4"/>
      <c r="DS343" s="4"/>
      <c r="DT343" s="4"/>
      <c r="DU343" s="4"/>
      <c r="DV343" s="4"/>
      <c r="DW343" s="4"/>
      <c r="DX343" s="4"/>
      <c r="DY343" s="4"/>
      <c r="DZ343" s="4"/>
      <c r="EA343" s="4"/>
      <c r="EB343" s="4"/>
      <c r="EC343" s="4"/>
      <c r="ED343" s="4"/>
      <c r="EE343" s="4"/>
      <c r="EF343" s="4"/>
      <c r="EG343" s="4"/>
      <c r="EH343" s="4"/>
      <c r="EI343" s="4"/>
      <c r="EJ343" s="4"/>
      <c r="EK343" s="4"/>
      <c r="EL343" s="4"/>
      <c r="EM343" s="4"/>
      <c r="EN343" s="4"/>
      <c r="EO343" s="4"/>
      <c r="EP343" s="4"/>
      <c r="EQ343" s="4"/>
      <c r="ER343" s="4"/>
      <c r="ES343" s="4"/>
      <c r="ET343" s="4"/>
      <c r="EU343" s="4"/>
      <c r="EV343" s="4"/>
      <c r="EW343" s="4"/>
      <c r="EX343" s="4"/>
      <c r="EY343" s="4"/>
      <c r="EZ343" s="4"/>
      <c r="FA343" s="4"/>
      <c r="FB343" s="4"/>
      <c r="FC343" s="4"/>
      <c r="FD343" s="4"/>
      <c r="FE343" s="4"/>
      <c r="FF343" s="4"/>
      <c r="FG343" s="4"/>
      <c r="FH343" s="4"/>
      <c r="FI343" s="4"/>
      <c r="FJ343" s="4"/>
      <c r="FK343" s="4"/>
      <c r="FL343" s="4"/>
      <c r="FM343" s="4"/>
      <c r="FN343" s="4"/>
      <c r="FO343" s="4"/>
      <c r="FP343" s="4"/>
      <c r="FQ343" s="4"/>
      <c r="FR343" s="4"/>
      <c r="FS343" s="4"/>
      <c r="FT343" s="4"/>
      <c r="FU343" s="4"/>
      <c r="FV343" s="4"/>
      <c r="FW343" s="4"/>
      <c r="FX343" s="4"/>
      <c r="FY343" s="4"/>
      <c r="FZ343" s="4"/>
      <c r="GA343" s="4"/>
      <c r="GB343" s="4"/>
      <c r="GC343" s="4"/>
      <c r="GD343" s="4"/>
      <c r="GE343" s="4"/>
      <c r="GF343" s="4"/>
      <c r="GG343" s="4"/>
      <c r="GH343" s="4"/>
      <c r="GI343" s="4"/>
      <c r="GJ343" s="4"/>
      <c r="GK343" s="4"/>
      <c r="GL343" s="4"/>
      <c r="GM343" s="4"/>
      <c r="GN343" s="4"/>
      <c r="GO343" s="4"/>
      <c r="GP343" s="4"/>
      <c r="GQ343" s="4"/>
      <c r="GR343" s="4"/>
      <c r="GS343" s="4"/>
      <c r="GT343" s="4"/>
      <c r="GU343" s="4"/>
      <c r="GV343" s="4"/>
      <c r="GW343" s="4"/>
      <c r="GX343" s="4"/>
      <c r="GY343" s="4"/>
      <c r="GZ343" s="4"/>
      <c r="HA343" s="4"/>
      <c r="HB343" s="4"/>
      <c r="HC343" s="4"/>
      <c r="HD343" s="4"/>
      <c r="HE343" s="4"/>
      <c r="HF343" s="4"/>
      <c r="HG343" s="4"/>
      <c r="HH343" s="4"/>
      <c r="HI343" s="4"/>
      <c r="HJ343" s="4"/>
      <c r="HK343" s="4"/>
      <c r="HL343" s="4"/>
      <c r="HM343" s="4"/>
      <c r="HN343" s="4"/>
      <c r="HO343" s="4"/>
      <c r="HP343" s="4"/>
      <c r="HQ343" s="4"/>
      <c r="HR343" s="4"/>
      <c r="HS343" s="4"/>
      <c r="HT343" s="4"/>
      <c r="HU343" s="4"/>
      <c r="HV343" s="4"/>
      <c r="HW343" s="4"/>
      <c r="HX343" s="4"/>
      <c r="HY343" s="4"/>
      <c r="HZ343" s="4"/>
      <c r="IA343" s="4"/>
      <c r="IB343" s="4"/>
      <c r="IC343" s="4"/>
      <c r="ID343" s="4"/>
      <c r="IE343" s="4"/>
      <c r="IF343" s="4"/>
      <c r="IG343" s="4"/>
      <c r="IH343" s="4"/>
      <c r="II343" s="4"/>
      <c r="IJ343" s="4"/>
      <c r="IK343" s="4"/>
      <c r="IL343" s="4"/>
      <c r="IM343" s="4"/>
      <c r="IN343" s="4"/>
      <c r="IO343" s="4"/>
      <c r="IP343" s="4"/>
      <c r="IQ343" s="4"/>
      <c r="IR343" s="4"/>
      <c r="IS343" s="4"/>
      <c r="IT343" s="4"/>
      <c r="IU343" s="4"/>
      <c r="IV343" s="4"/>
      <c r="IW343" s="4"/>
      <c r="IX343" s="4"/>
      <c r="IY343" s="4"/>
      <c r="IZ343" s="4"/>
      <c r="JA343" s="4"/>
      <c r="JB343" s="4"/>
      <c r="JC343" s="4"/>
      <c r="JD343" s="4"/>
      <c r="JE343" s="4"/>
      <c r="JF343" s="4"/>
      <c r="JG343" s="4"/>
      <c r="JH343" s="4"/>
      <c r="JI343" s="4"/>
      <c r="JJ343" s="4"/>
      <c r="JK343" s="4"/>
      <c r="JL343" s="4"/>
      <c r="JM343" s="4"/>
      <c r="JN343" s="4"/>
      <c r="JO343" s="4"/>
      <c r="JP343" s="4"/>
      <c r="JQ343" s="4"/>
      <c r="JR343" s="4"/>
      <c r="JS343" s="4"/>
      <c r="JT343" s="4"/>
      <c r="JU343" s="4"/>
      <c r="JV343" s="4"/>
      <c r="JW343" s="4"/>
      <c r="JX343" s="4"/>
      <c r="JY343" s="4"/>
      <c r="JZ343" s="4"/>
      <c r="KA343" s="4"/>
      <c r="KB343" s="4"/>
      <c r="KC343" s="4"/>
      <c r="KD343" s="4"/>
      <c r="KE343" s="4"/>
      <c r="KF343" s="4"/>
      <c r="KG343" s="4"/>
      <c r="KH343" s="4"/>
      <c r="KI343" s="4"/>
      <c r="KJ343" s="4"/>
      <c r="KK343" s="4"/>
      <c r="KL343" s="4"/>
      <c r="KM343" s="4"/>
      <c r="KN343" s="4"/>
      <c r="KO343" s="4"/>
      <c r="KP343" s="4"/>
      <c r="KQ343" s="4"/>
      <c r="KR343" s="4"/>
      <c r="KS343" s="4"/>
      <c r="KT343" s="4"/>
      <c r="KU343" s="4"/>
      <c r="KV343" s="4"/>
      <c r="KW343" s="4"/>
      <c r="KX343" s="4"/>
      <c r="KY343" s="4"/>
      <c r="KZ343" s="4"/>
      <c r="LA343" s="4"/>
      <c r="LB343" s="4"/>
      <c r="LC343" s="4"/>
      <c r="LD343" s="4"/>
      <c r="LE343" s="4"/>
      <c r="LF343" s="4"/>
      <c r="LG343" s="4"/>
      <c r="LH343" s="4"/>
      <c r="LI343" s="4"/>
      <c r="LJ343" s="4"/>
      <c r="LK343" s="4"/>
      <c r="LL343" s="4"/>
      <c r="LM343" s="4"/>
      <c r="LN343" s="4"/>
      <c r="LO343" s="4"/>
      <c r="LP343" s="4"/>
      <c r="LQ343" s="4"/>
      <c r="LR343" s="4"/>
      <c r="LS343" s="4"/>
      <c r="LT343" s="4"/>
      <c r="LU343" s="4"/>
      <c r="LV343" s="4"/>
      <c r="LW343" s="4"/>
      <c r="LX343" s="4"/>
      <c r="LY343" s="4"/>
      <c r="LZ343" s="4"/>
      <c r="MA343" s="4"/>
      <c r="MB343" s="4"/>
      <c r="MC343" s="4"/>
      <c r="MD343" s="4"/>
      <c r="ME343" s="4"/>
      <c r="MF343" s="4"/>
      <c r="MG343" s="4"/>
      <c r="MH343" s="4"/>
      <c r="MI343" s="4"/>
      <c r="MJ343" s="4"/>
      <c r="MK343" s="4"/>
      <c r="ML343" s="4"/>
      <c r="MM343" s="4"/>
      <c r="MN343" s="4"/>
      <c r="MO343" s="4"/>
      <c r="MP343" s="4"/>
      <c r="MQ343" s="4"/>
      <c r="MR343" s="4"/>
      <c r="MS343" s="4"/>
      <c r="MT343" s="4"/>
      <c r="MU343" s="4"/>
      <c r="MV343" s="4"/>
      <c r="MW343" s="4"/>
      <c r="MX343" s="4"/>
      <c r="MY343" s="4"/>
      <c r="MZ343" s="4"/>
      <c r="NA343" s="4"/>
      <c r="NB343" s="4"/>
      <c r="NC343" s="4"/>
      <c r="ND343" s="4"/>
      <c r="NE343" s="4"/>
      <c r="NF343" s="4"/>
      <c r="NG343" s="4"/>
      <c r="NH343" s="4"/>
      <c r="NI343" s="4"/>
      <c r="NJ343" s="4"/>
      <c r="NK343" s="4"/>
      <c r="NL343" s="4"/>
      <c r="NM343" s="4"/>
      <c r="NN343" s="4"/>
      <c r="NO343" s="4"/>
      <c r="NP343" s="4"/>
      <c r="NQ343" s="4"/>
      <c r="NR343" s="4"/>
      <c r="NS343" s="4"/>
      <c r="NT343" s="4"/>
      <c r="NU343" s="4"/>
      <c r="NV343" s="4"/>
      <c r="NW343" s="4"/>
      <c r="NX343" s="4"/>
      <c r="NY343" s="4"/>
      <c r="NZ343" s="4"/>
      <c r="OA343" s="4"/>
      <c r="OB343" s="4"/>
      <c r="OC343" s="4"/>
      <c r="OD343" s="4"/>
      <c r="OE343" s="4"/>
      <c r="OF343" s="4"/>
      <c r="OG343" s="4"/>
      <c r="OH343" s="4"/>
      <c r="OI343" s="4"/>
      <c r="OJ343" s="4"/>
      <c r="OK343" s="4"/>
      <c r="OL343" s="4"/>
      <c r="OM343" s="4"/>
      <c r="ON343" s="4"/>
      <c r="OO343" s="4"/>
      <c r="OP343" s="4"/>
      <c r="OQ343" s="4"/>
      <c r="OR343" s="4"/>
      <c r="OS343" s="4"/>
      <c r="OT343" s="4"/>
      <c r="OU343" s="4"/>
      <c r="OV343" s="4"/>
      <c r="OW343" s="4"/>
      <c r="OX343" s="4"/>
      <c r="OY343" s="4"/>
      <c r="OZ343" s="4"/>
      <c r="PA343" s="4"/>
    </row>
    <row r="344" spans="1:417" s="16" customFormat="1" ht="32.25" customHeight="1" thickBot="1" x14ac:dyDescent="0.3">
      <c r="A344" s="293"/>
      <c r="B344" s="44" t="str">
        <f t="shared" si="224"/>
        <v>ГБУЗ АО АМОКБ</v>
      </c>
      <c r="C344" s="327"/>
      <c r="D344" s="19" t="str">
        <f t="shared" si="248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44" s="286"/>
      <c r="F344" s="44" t="str">
        <f t="shared" si="249"/>
        <v>стационар</v>
      </c>
      <c r="G344" s="286"/>
      <c r="H344" s="44" t="str">
        <f t="shared" si="257"/>
        <v>Гинекология</v>
      </c>
      <c r="I344" s="286"/>
      <c r="J344" s="44" t="str">
        <f t="shared" si="253"/>
        <v xml:space="preserve">Не применяется </v>
      </c>
      <c r="K344" s="69" t="s">
        <v>168</v>
      </c>
      <c r="L344" s="70" t="s">
        <v>145</v>
      </c>
      <c r="M344" s="76" t="s">
        <v>42</v>
      </c>
      <c r="N344" s="96">
        <v>10</v>
      </c>
      <c r="O344" s="96">
        <v>8</v>
      </c>
      <c r="P344" s="246"/>
      <c r="Q344" s="244">
        <f t="shared" si="252"/>
        <v>106.66666666666667</v>
      </c>
      <c r="R344" s="277"/>
      <c r="S344" s="281"/>
      <c r="T344" s="278"/>
      <c r="U344" s="286"/>
      <c r="V344" s="285"/>
      <c r="W344" s="308"/>
      <c r="X344" s="30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  <c r="DE344" s="4"/>
      <c r="DF344" s="4"/>
      <c r="DG344" s="4"/>
      <c r="DH344" s="4"/>
      <c r="DI344" s="4"/>
      <c r="DJ344" s="4"/>
      <c r="DK344" s="4"/>
      <c r="DL344" s="4"/>
      <c r="DM344" s="4"/>
      <c r="DN344" s="4"/>
      <c r="DO344" s="4"/>
      <c r="DP344" s="4"/>
      <c r="DQ344" s="4"/>
      <c r="DR344" s="4"/>
      <c r="DS344" s="4"/>
      <c r="DT344" s="4"/>
      <c r="DU344" s="4"/>
      <c r="DV344" s="4"/>
      <c r="DW344" s="4"/>
      <c r="DX344" s="4"/>
      <c r="DY344" s="4"/>
      <c r="DZ344" s="4"/>
      <c r="EA344" s="4"/>
      <c r="EB344" s="4"/>
      <c r="EC344" s="4"/>
      <c r="ED344" s="4"/>
      <c r="EE344" s="4"/>
      <c r="EF344" s="4"/>
      <c r="EG344" s="4"/>
      <c r="EH344" s="4"/>
      <c r="EI344" s="4"/>
      <c r="EJ344" s="4"/>
      <c r="EK344" s="4"/>
      <c r="EL344" s="4"/>
      <c r="EM344" s="4"/>
      <c r="EN344" s="4"/>
      <c r="EO344" s="4"/>
      <c r="EP344" s="4"/>
      <c r="EQ344" s="4"/>
      <c r="ER344" s="4"/>
      <c r="ES344" s="4"/>
      <c r="ET344" s="4"/>
      <c r="EU344" s="4"/>
      <c r="EV344" s="4"/>
      <c r="EW344" s="4"/>
      <c r="EX344" s="4"/>
      <c r="EY344" s="4"/>
      <c r="EZ344" s="4"/>
      <c r="FA344" s="4"/>
      <c r="FB344" s="4"/>
      <c r="FC344" s="4"/>
      <c r="FD344" s="4"/>
      <c r="FE344" s="4"/>
      <c r="FF344" s="4"/>
      <c r="FG344" s="4"/>
      <c r="FH344" s="4"/>
      <c r="FI344" s="4"/>
      <c r="FJ344" s="4"/>
      <c r="FK344" s="4"/>
      <c r="FL344" s="4"/>
      <c r="FM344" s="4"/>
      <c r="FN344" s="4"/>
      <c r="FO344" s="4"/>
      <c r="FP344" s="4"/>
      <c r="FQ344" s="4"/>
      <c r="FR344" s="4"/>
      <c r="FS344" s="4"/>
      <c r="FT344" s="4"/>
      <c r="FU344" s="4"/>
      <c r="FV344" s="4"/>
      <c r="FW344" s="4"/>
      <c r="FX344" s="4"/>
      <c r="FY344" s="4"/>
      <c r="FZ344" s="4"/>
      <c r="GA344" s="4"/>
      <c r="GB344" s="4"/>
      <c r="GC344" s="4"/>
      <c r="GD344" s="4"/>
      <c r="GE344" s="4"/>
      <c r="GF344" s="4"/>
      <c r="GG344" s="4"/>
      <c r="GH344" s="4"/>
      <c r="GI344" s="4"/>
      <c r="GJ344" s="4"/>
      <c r="GK344" s="4"/>
      <c r="GL344" s="4"/>
      <c r="GM344" s="4"/>
      <c r="GN344" s="4"/>
      <c r="GO344" s="4"/>
      <c r="GP344" s="4"/>
      <c r="GQ344" s="4"/>
      <c r="GR344" s="4"/>
      <c r="GS344" s="4"/>
      <c r="GT344" s="4"/>
      <c r="GU344" s="4"/>
      <c r="GV344" s="4"/>
      <c r="GW344" s="4"/>
      <c r="GX344" s="4"/>
      <c r="GY344" s="4"/>
      <c r="GZ344" s="4"/>
      <c r="HA344" s="4"/>
      <c r="HB344" s="4"/>
      <c r="HC344" s="4"/>
      <c r="HD344" s="4"/>
      <c r="HE344" s="4"/>
      <c r="HF344" s="4"/>
      <c r="HG344" s="4"/>
      <c r="HH344" s="4"/>
      <c r="HI344" s="4"/>
      <c r="HJ344" s="4"/>
      <c r="HK344" s="4"/>
      <c r="HL344" s="4"/>
      <c r="HM344" s="4"/>
      <c r="HN344" s="4"/>
      <c r="HO344" s="4"/>
      <c r="HP344" s="4"/>
      <c r="HQ344" s="4"/>
      <c r="HR344" s="4"/>
      <c r="HS344" s="4"/>
      <c r="HT344" s="4"/>
      <c r="HU344" s="4"/>
      <c r="HV344" s="4"/>
      <c r="HW344" s="4"/>
      <c r="HX344" s="4"/>
      <c r="HY344" s="4"/>
      <c r="HZ344" s="4"/>
      <c r="IA344" s="4"/>
      <c r="IB344" s="4"/>
      <c r="IC344" s="4"/>
      <c r="ID344" s="4"/>
      <c r="IE344" s="4"/>
      <c r="IF344" s="4"/>
      <c r="IG344" s="4"/>
      <c r="IH344" s="4"/>
      <c r="II344" s="4"/>
      <c r="IJ344" s="4"/>
      <c r="IK344" s="4"/>
      <c r="IL344" s="4"/>
      <c r="IM344" s="4"/>
      <c r="IN344" s="4"/>
      <c r="IO344" s="4"/>
      <c r="IP344" s="4"/>
      <c r="IQ344" s="4"/>
      <c r="IR344" s="4"/>
      <c r="IS344" s="4"/>
      <c r="IT344" s="4"/>
      <c r="IU344" s="4"/>
      <c r="IV344" s="4"/>
      <c r="IW344" s="4"/>
      <c r="IX344" s="4"/>
      <c r="IY344" s="4"/>
      <c r="IZ344" s="4"/>
      <c r="JA344" s="4"/>
      <c r="JB344" s="4"/>
      <c r="JC344" s="4"/>
      <c r="JD344" s="4"/>
      <c r="JE344" s="4"/>
      <c r="JF344" s="4"/>
      <c r="JG344" s="4"/>
      <c r="JH344" s="4"/>
      <c r="JI344" s="4"/>
      <c r="JJ344" s="4"/>
      <c r="JK344" s="4"/>
      <c r="JL344" s="4"/>
      <c r="JM344" s="4"/>
      <c r="JN344" s="4"/>
      <c r="JO344" s="4"/>
      <c r="JP344" s="4"/>
      <c r="JQ344" s="4"/>
      <c r="JR344" s="4"/>
      <c r="JS344" s="4"/>
      <c r="JT344" s="4"/>
      <c r="JU344" s="4"/>
      <c r="JV344" s="4"/>
      <c r="JW344" s="4"/>
      <c r="JX344" s="4"/>
      <c r="JY344" s="4"/>
      <c r="JZ344" s="4"/>
      <c r="KA344" s="4"/>
      <c r="KB344" s="4"/>
      <c r="KC344" s="4"/>
      <c r="KD344" s="4"/>
      <c r="KE344" s="4"/>
      <c r="KF344" s="4"/>
      <c r="KG344" s="4"/>
      <c r="KH344" s="4"/>
      <c r="KI344" s="4"/>
      <c r="KJ344" s="4"/>
      <c r="KK344" s="4"/>
      <c r="KL344" s="4"/>
      <c r="KM344" s="4"/>
      <c r="KN344" s="4"/>
      <c r="KO344" s="4"/>
      <c r="KP344" s="4"/>
      <c r="KQ344" s="4"/>
      <c r="KR344" s="4"/>
      <c r="KS344" s="4"/>
      <c r="KT344" s="4"/>
      <c r="KU344" s="4"/>
      <c r="KV344" s="4"/>
      <c r="KW344" s="4"/>
      <c r="KX344" s="4"/>
      <c r="KY344" s="4"/>
      <c r="KZ344" s="4"/>
      <c r="LA344" s="4"/>
      <c r="LB344" s="4"/>
      <c r="LC344" s="4"/>
      <c r="LD344" s="4"/>
      <c r="LE344" s="4"/>
      <c r="LF344" s="4"/>
      <c r="LG344" s="4"/>
      <c r="LH344" s="4"/>
      <c r="LI344" s="4"/>
      <c r="LJ344" s="4"/>
      <c r="LK344" s="4"/>
      <c r="LL344" s="4"/>
      <c r="LM344" s="4"/>
      <c r="LN344" s="4"/>
      <c r="LO344" s="4"/>
      <c r="LP344" s="4"/>
      <c r="LQ344" s="4"/>
      <c r="LR344" s="4"/>
      <c r="LS344" s="4"/>
      <c r="LT344" s="4"/>
      <c r="LU344" s="4"/>
      <c r="LV344" s="4"/>
      <c r="LW344" s="4"/>
      <c r="LX344" s="4"/>
      <c r="LY344" s="4"/>
      <c r="LZ344" s="4"/>
      <c r="MA344" s="4"/>
      <c r="MB344" s="4"/>
      <c r="MC344" s="4"/>
      <c r="MD344" s="4"/>
      <c r="ME344" s="4"/>
      <c r="MF344" s="4"/>
      <c r="MG344" s="4"/>
      <c r="MH344" s="4"/>
      <c r="MI344" s="4"/>
      <c r="MJ344" s="4"/>
      <c r="MK344" s="4"/>
      <c r="ML344" s="4"/>
      <c r="MM344" s="4"/>
      <c r="MN344" s="4"/>
      <c r="MO344" s="4"/>
      <c r="MP344" s="4"/>
      <c r="MQ344" s="4"/>
      <c r="MR344" s="4"/>
      <c r="MS344" s="4"/>
      <c r="MT344" s="4"/>
      <c r="MU344" s="4"/>
      <c r="MV344" s="4"/>
      <c r="MW344" s="4"/>
      <c r="MX344" s="4"/>
      <c r="MY344" s="4"/>
      <c r="MZ344" s="4"/>
      <c r="NA344" s="4"/>
      <c r="NB344" s="4"/>
      <c r="NC344" s="4"/>
      <c r="ND344" s="4"/>
      <c r="NE344" s="4"/>
      <c r="NF344" s="4"/>
      <c r="NG344" s="4"/>
      <c r="NH344" s="4"/>
      <c r="NI344" s="4"/>
      <c r="NJ344" s="4"/>
      <c r="NK344" s="4"/>
      <c r="NL344" s="4"/>
      <c r="NM344" s="4"/>
      <c r="NN344" s="4"/>
      <c r="NO344" s="4"/>
      <c r="NP344" s="4"/>
      <c r="NQ344" s="4"/>
      <c r="NR344" s="4"/>
      <c r="NS344" s="4"/>
      <c r="NT344" s="4"/>
      <c r="NU344" s="4"/>
      <c r="NV344" s="4"/>
      <c r="NW344" s="4"/>
      <c r="NX344" s="4"/>
      <c r="NY344" s="4"/>
      <c r="NZ344" s="4"/>
      <c r="OA344" s="4"/>
      <c r="OB344" s="4"/>
      <c r="OC344" s="4"/>
      <c r="OD344" s="4"/>
      <c r="OE344" s="4"/>
      <c r="OF344" s="4"/>
      <c r="OG344" s="4"/>
      <c r="OH344" s="4"/>
      <c r="OI344" s="4"/>
      <c r="OJ344" s="4"/>
      <c r="OK344" s="4"/>
      <c r="OL344" s="4"/>
      <c r="OM344" s="4"/>
      <c r="ON344" s="4"/>
      <c r="OO344" s="4"/>
      <c r="OP344" s="4"/>
      <c r="OQ344" s="4"/>
      <c r="OR344" s="4"/>
      <c r="OS344" s="4"/>
      <c r="OT344" s="4"/>
      <c r="OU344" s="4"/>
      <c r="OV344" s="4"/>
      <c r="OW344" s="4"/>
      <c r="OX344" s="4"/>
      <c r="OY344" s="4"/>
      <c r="OZ344" s="4"/>
      <c r="PA344" s="4"/>
    </row>
    <row r="345" spans="1:417" s="16" customFormat="1" ht="33.75" customHeight="1" thickBot="1" x14ac:dyDescent="0.3">
      <c r="A345" s="293"/>
      <c r="B345" s="44" t="str">
        <f t="shared" si="224"/>
        <v>ГБУЗ АО АМОКБ</v>
      </c>
      <c r="C345" s="327"/>
      <c r="D345" s="19" t="str">
        <f t="shared" si="248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45" s="284" t="s">
        <v>138</v>
      </c>
      <c r="F345" s="44" t="str">
        <f t="shared" si="249"/>
        <v>стационар</v>
      </c>
      <c r="G345" s="284" t="s">
        <v>328</v>
      </c>
      <c r="H345" s="44" t="str">
        <f t="shared" si="257"/>
        <v>Неврология</v>
      </c>
      <c r="I345" s="284" t="s">
        <v>143</v>
      </c>
      <c r="J345" s="44" t="str">
        <f t="shared" si="253"/>
        <v xml:space="preserve">Не применяется </v>
      </c>
      <c r="K345" s="68" t="s">
        <v>128</v>
      </c>
      <c r="L345" s="68" t="s">
        <v>3</v>
      </c>
      <c r="M345" s="68" t="s">
        <v>5</v>
      </c>
      <c r="N345" s="98">
        <v>99</v>
      </c>
      <c r="O345" s="98">
        <v>99</v>
      </c>
      <c r="P345" s="245">
        <f t="shared" ref="P345" si="266">IF(AND(N345&lt;&gt;0,M345="Кач."),O345/N345*100,"")</f>
        <v>100</v>
      </c>
      <c r="Q345" s="244"/>
      <c r="R345" s="276">
        <f t="shared" ref="R345" si="267">IFERROR(AVERAGE(P345:P346),"")</f>
        <v>100</v>
      </c>
      <c r="S345" s="274">
        <f t="shared" si="256"/>
        <v>80</v>
      </c>
      <c r="T345" s="272">
        <f t="shared" ref="T345" si="268">IFERROR((R345*0.7+S345*0.3)*2,S345*2)</f>
        <v>188</v>
      </c>
      <c r="U345" s="284" t="str">
        <f t="shared" ref="U345" si="269">IF(T345&lt;170,"ГЗ по услуге (работе) НЕ выполнено","")&amp;IF(AND(T345&gt;=170,T345&lt;=200),"ГЗ по услуге (работе) выполнено","")&amp;IF(T345&gt;200,"ГЗ по услуге (работе) ПЕРЕвыполнено","")</f>
        <v>ГЗ по услуге (работе) выполнено</v>
      </c>
      <c r="V345" s="285"/>
      <c r="W345" s="308"/>
      <c r="X345" s="30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  <c r="DE345" s="4"/>
      <c r="DF345" s="4"/>
      <c r="DG345" s="4"/>
      <c r="DH345" s="4"/>
      <c r="DI345" s="4"/>
      <c r="DJ345" s="4"/>
      <c r="DK345" s="4"/>
      <c r="DL345" s="4"/>
      <c r="DM345" s="4"/>
      <c r="DN345" s="4"/>
      <c r="DO345" s="4"/>
      <c r="DP345" s="4"/>
      <c r="DQ345" s="4"/>
      <c r="DR345" s="4"/>
      <c r="DS345" s="4"/>
      <c r="DT345" s="4"/>
      <c r="DU345" s="4"/>
      <c r="DV345" s="4"/>
      <c r="DW345" s="4"/>
      <c r="DX345" s="4"/>
      <c r="DY345" s="4"/>
      <c r="DZ345" s="4"/>
      <c r="EA345" s="4"/>
      <c r="EB345" s="4"/>
      <c r="EC345" s="4"/>
      <c r="ED345" s="4"/>
      <c r="EE345" s="4"/>
      <c r="EF345" s="4"/>
      <c r="EG345" s="4"/>
      <c r="EH345" s="4"/>
      <c r="EI345" s="4"/>
      <c r="EJ345" s="4"/>
      <c r="EK345" s="4"/>
      <c r="EL345" s="4"/>
      <c r="EM345" s="4"/>
      <c r="EN345" s="4"/>
      <c r="EO345" s="4"/>
      <c r="EP345" s="4"/>
      <c r="EQ345" s="4"/>
      <c r="ER345" s="4"/>
      <c r="ES345" s="4"/>
      <c r="ET345" s="4"/>
      <c r="EU345" s="4"/>
      <c r="EV345" s="4"/>
      <c r="EW345" s="4"/>
      <c r="EX345" s="4"/>
      <c r="EY345" s="4"/>
      <c r="EZ345" s="4"/>
      <c r="FA345" s="4"/>
      <c r="FB345" s="4"/>
      <c r="FC345" s="4"/>
      <c r="FD345" s="4"/>
      <c r="FE345" s="4"/>
      <c r="FF345" s="4"/>
      <c r="FG345" s="4"/>
      <c r="FH345" s="4"/>
      <c r="FI345" s="4"/>
      <c r="FJ345" s="4"/>
      <c r="FK345" s="4"/>
      <c r="FL345" s="4"/>
      <c r="FM345" s="4"/>
      <c r="FN345" s="4"/>
      <c r="FO345" s="4"/>
      <c r="FP345" s="4"/>
      <c r="FQ345" s="4"/>
      <c r="FR345" s="4"/>
      <c r="FS345" s="4"/>
      <c r="FT345" s="4"/>
      <c r="FU345" s="4"/>
      <c r="FV345" s="4"/>
      <c r="FW345" s="4"/>
      <c r="FX345" s="4"/>
      <c r="FY345" s="4"/>
      <c r="FZ345" s="4"/>
      <c r="GA345" s="4"/>
      <c r="GB345" s="4"/>
      <c r="GC345" s="4"/>
      <c r="GD345" s="4"/>
      <c r="GE345" s="4"/>
      <c r="GF345" s="4"/>
      <c r="GG345" s="4"/>
      <c r="GH345" s="4"/>
      <c r="GI345" s="4"/>
      <c r="GJ345" s="4"/>
      <c r="GK345" s="4"/>
      <c r="GL345" s="4"/>
      <c r="GM345" s="4"/>
      <c r="GN345" s="4"/>
      <c r="GO345" s="4"/>
      <c r="GP345" s="4"/>
      <c r="GQ345" s="4"/>
      <c r="GR345" s="4"/>
      <c r="GS345" s="4"/>
      <c r="GT345" s="4"/>
      <c r="GU345" s="4"/>
      <c r="GV345" s="4"/>
      <c r="GW345" s="4"/>
      <c r="GX345" s="4"/>
      <c r="GY345" s="4"/>
      <c r="GZ345" s="4"/>
      <c r="HA345" s="4"/>
      <c r="HB345" s="4"/>
      <c r="HC345" s="4"/>
      <c r="HD345" s="4"/>
      <c r="HE345" s="4"/>
      <c r="HF345" s="4"/>
      <c r="HG345" s="4"/>
      <c r="HH345" s="4"/>
      <c r="HI345" s="4"/>
      <c r="HJ345" s="4"/>
      <c r="HK345" s="4"/>
      <c r="HL345" s="4"/>
      <c r="HM345" s="4"/>
      <c r="HN345" s="4"/>
      <c r="HO345" s="4"/>
      <c r="HP345" s="4"/>
      <c r="HQ345" s="4"/>
      <c r="HR345" s="4"/>
      <c r="HS345" s="4"/>
      <c r="HT345" s="4"/>
      <c r="HU345" s="4"/>
      <c r="HV345" s="4"/>
      <c r="HW345" s="4"/>
      <c r="HX345" s="4"/>
      <c r="HY345" s="4"/>
      <c r="HZ345" s="4"/>
      <c r="IA345" s="4"/>
      <c r="IB345" s="4"/>
      <c r="IC345" s="4"/>
      <c r="ID345" s="4"/>
      <c r="IE345" s="4"/>
      <c r="IF345" s="4"/>
      <c r="IG345" s="4"/>
      <c r="IH345" s="4"/>
      <c r="II345" s="4"/>
      <c r="IJ345" s="4"/>
      <c r="IK345" s="4"/>
      <c r="IL345" s="4"/>
      <c r="IM345" s="4"/>
      <c r="IN345" s="4"/>
      <c r="IO345" s="4"/>
      <c r="IP345" s="4"/>
      <c r="IQ345" s="4"/>
      <c r="IR345" s="4"/>
      <c r="IS345" s="4"/>
      <c r="IT345" s="4"/>
      <c r="IU345" s="4"/>
      <c r="IV345" s="4"/>
      <c r="IW345" s="4"/>
      <c r="IX345" s="4"/>
      <c r="IY345" s="4"/>
      <c r="IZ345" s="4"/>
      <c r="JA345" s="4"/>
      <c r="JB345" s="4"/>
      <c r="JC345" s="4"/>
      <c r="JD345" s="4"/>
      <c r="JE345" s="4"/>
      <c r="JF345" s="4"/>
      <c r="JG345" s="4"/>
      <c r="JH345" s="4"/>
      <c r="JI345" s="4"/>
      <c r="JJ345" s="4"/>
      <c r="JK345" s="4"/>
      <c r="JL345" s="4"/>
      <c r="JM345" s="4"/>
      <c r="JN345" s="4"/>
      <c r="JO345" s="4"/>
      <c r="JP345" s="4"/>
      <c r="JQ345" s="4"/>
      <c r="JR345" s="4"/>
      <c r="JS345" s="4"/>
      <c r="JT345" s="4"/>
      <c r="JU345" s="4"/>
      <c r="JV345" s="4"/>
      <c r="JW345" s="4"/>
      <c r="JX345" s="4"/>
      <c r="JY345" s="4"/>
      <c r="JZ345" s="4"/>
      <c r="KA345" s="4"/>
      <c r="KB345" s="4"/>
      <c r="KC345" s="4"/>
      <c r="KD345" s="4"/>
      <c r="KE345" s="4"/>
      <c r="KF345" s="4"/>
      <c r="KG345" s="4"/>
      <c r="KH345" s="4"/>
      <c r="KI345" s="4"/>
      <c r="KJ345" s="4"/>
      <c r="KK345" s="4"/>
      <c r="KL345" s="4"/>
      <c r="KM345" s="4"/>
      <c r="KN345" s="4"/>
      <c r="KO345" s="4"/>
      <c r="KP345" s="4"/>
      <c r="KQ345" s="4"/>
      <c r="KR345" s="4"/>
      <c r="KS345" s="4"/>
      <c r="KT345" s="4"/>
      <c r="KU345" s="4"/>
      <c r="KV345" s="4"/>
      <c r="KW345" s="4"/>
      <c r="KX345" s="4"/>
      <c r="KY345" s="4"/>
      <c r="KZ345" s="4"/>
      <c r="LA345" s="4"/>
      <c r="LB345" s="4"/>
      <c r="LC345" s="4"/>
      <c r="LD345" s="4"/>
      <c r="LE345" s="4"/>
      <c r="LF345" s="4"/>
      <c r="LG345" s="4"/>
      <c r="LH345" s="4"/>
      <c r="LI345" s="4"/>
      <c r="LJ345" s="4"/>
      <c r="LK345" s="4"/>
      <c r="LL345" s="4"/>
      <c r="LM345" s="4"/>
      <c r="LN345" s="4"/>
      <c r="LO345" s="4"/>
      <c r="LP345" s="4"/>
      <c r="LQ345" s="4"/>
      <c r="LR345" s="4"/>
      <c r="LS345" s="4"/>
      <c r="LT345" s="4"/>
      <c r="LU345" s="4"/>
      <c r="LV345" s="4"/>
      <c r="LW345" s="4"/>
      <c r="LX345" s="4"/>
      <c r="LY345" s="4"/>
      <c r="LZ345" s="4"/>
      <c r="MA345" s="4"/>
      <c r="MB345" s="4"/>
      <c r="MC345" s="4"/>
      <c r="MD345" s="4"/>
      <c r="ME345" s="4"/>
      <c r="MF345" s="4"/>
      <c r="MG345" s="4"/>
      <c r="MH345" s="4"/>
      <c r="MI345" s="4"/>
      <c r="MJ345" s="4"/>
      <c r="MK345" s="4"/>
      <c r="ML345" s="4"/>
      <c r="MM345" s="4"/>
      <c r="MN345" s="4"/>
      <c r="MO345" s="4"/>
      <c r="MP345" s="4"/>
      <c r="MQ345" s="4"/>
      <c r="MR345" s="4"/>
      <c r="MS345" s="4"/>
      <c r="MT345" s="4"/>
      <c r="MU345" s="4"/>
      <c r="MV345" s="4"/>
      <c r="MW345" s="4"/>
      <c r="MX345" s="4"/>
      <c r="MY345" s="4"/>
      <c r="MZ345" s="4"/>
      <c r="NA345" s="4"/>
      <c r="NB345" s="4"/>
      <c r="NC345" s="4"/>
      <c r="ND345" s="4"/>
      <c r="NE345" s="4"/>
      <c r="NF345" s="4"/>
      <c r="NG345" s="4"/>
      <c r="NH345" s="4"/>
      <c r="NI345" s="4"/>
      <c r="NJ345" s="4"/>
      <c r="NK345" s="4"/>
      <c r="NL345" s="4"/>
      <c r="NM345" s="4"/>
      <c r="NN345" s="4"/>
      <c r="NO345" s="4"/>
      <c r="NP345" s="4"/>
      <c r="NQ345" s="4"/>
      <c r="NR345" s="4"/>
      <c r="NS345" s="4"/>
      <c r="NT345" s="4"/>
      <c r="NU345" s="4"/>
      <c r="NV345" s="4"/>
      <c r="NW345" s="4"/>
      <c r="NX345" s="4"/>
      <c r="NY345" s="4"/>
      <c r="NZ345" s="4"/>
      <c r="OA345" s="4"/>
      <c r="OB345" s="4"/>
      <c r="OC345" s="4"/>
      <c r="OD345" s="4"/>
      <c r="OE345" s="4"/>
      <c r="OF345" s="4"/>
      <c r="OG345" s="4"/>
      <c r="OH345" s="4"/>
      <c r="OI345" s="4"/>
      <c r="OJ345" s="4"/>
      <c r="OK345" s="4"/>
      <c r="OL345" s="4"/>
      <c r="OM345" s="4"/>
      <c r="ON345" s="4"/>
      <c r="OO345" s="4"/>
      <c r="OP345" s="4"/>
      <c r="OQ345" s="4"/>
      <c r="OR345" s="4"/>
      <c r="OS345" s="4"/>
      <c r="OT345" s="4"/>
      <c r="OU345" s="4"/>
      <c r="OV345" s="4"/>
      <c r="OW345" s="4"/>
      <c r="OX345" s="4"/>
      <c r="OY345" s="4"/>
      <c r="OZ345" s="4"/>
      <c r="PA345" s="4"/>
    </row>
    <row r="346" spans="1:417" s="16" customFormat="1" ht="33.75" customHeight="1" thickBot="1" x14ac:dyDescent="0.3">
      <c r="A346" s="293"/>
      <c r="B346" s="44" t="str">
        <f t="shared" si="224"/>
        <v>ГБУЗ АО АМОКБ</v>
      </c>
      <c r="C346" s="327"/>
      <c r="D346" s="19" t="str">
        <f t="shared" si="248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46" s="286"/>
      <c r="F346" s="44" t="str">
        <f t="shared" si="249"/>
        <v>стационар</v>
      </c>
      <c r="G346" s="286"/>
      <c r="H346" s="44" t="str">
        <f t="shared" si="257"/>
        <v>Неврология</v>
      </c>
      <c r="I346" s="286"/>
      <c r="J346" s="44" t="str">
        <f t="shared" si="253"/>
        <v xml:space="preserve">Не применяется </v>
      </c>
      <c r="K346" s="69" t="s">
        <v>168</v>
      </c>
      <c r="L346" s="70" t="s">
        <v>145</v>
      </c>
      <c r="M346" s="76" t="s">
        <v>42</v>
      </c>
      <c r="N346" s="96">
        <v>5</v>
      </c>
      <c r="O346" s="96">
        <v>3</v>
      </c>
      <c r="P346" s="246"/>
      <c r="Q346" s="269">
        <f t="shared" ref="Q346" si="270">IF(AND(N346&lt;&gt;0,M346="объем"),(O346/N346*100)/$Y$2*12,"")</f>
        <v>80</v>
      </c>
      <c r="R346" s="277"/>
      <c r="S346" s="281"/>
      <c r="T346" s="278"/>
      <c r="U346" s="286"/>
      <c r="V346" s="285"/>
      <c r="W346" s="308"/>
      <c r="X346" s="30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  <c r="DE346" s="4"/>
      <c r="DF346" s="4"/>
      <c r="DG346" s="4"/>
      <c r="DH346" s="4"/>
      <c r="DI346" s="4"/>
      <c r="DJ346" s="4"/>
      <c r="DK346" s="4"/>
      <c r="DL346" s="4"/>
      <c r="DM346" s="4"/>
      <c r="DN346" s="4"/>
      <c r="DO346" s="4"/>
      <c r="DP346" s="4"/>
      <c r="DQ346" s="4"/>
      <c r="DR346" s="4"/>
      <c r="DS346" s="4"/>
      <c r="DT346" s="4"/>
      <c r="DU346" s="4"/>
      <c r="DV346" s="4"/>
      <c r="DW346" s="4"/>
      <c r="DX346" s="4"/>
      <c r="DY346" s="4"/>
      <c r="DZ346" s="4"/>
      <c r="EA346" s="4"/>
      <c r="EB346" s="4"/>
      <c r="EC346" s="4"/>
      <c r="ED346" s="4"/>
      <c r="EE346" s="4"/>
      <c r="EF346" s="4"/>
      <c r="EG346" s="4"/>
      <c r="EH346" s="4"/>
      <c r="EI346" s="4"/>
      <c r="EJ346" s="4"/>
      <c r="EK346" s="4"/>
      <c r="EL346" s="4"/>
      <c r="EM346" s="4"/>
      <c r="EN346" s="4"/>
      <c r="EO346" s="4"/>
      <c r="EP346" s="4"/>
      <c r="EQ346" s="4"/>
      <c r="ER346" s="4"/>
      <c r="ES346" s="4"/>
      <c r="ET346" s="4"/>
      <c r="EU346" s="4"/>
      <c r="EV346" s="4"/>
      <c r="EW346" s="4"/>
      <c r="EX346" s="4"/>
      <c r="EY346" s="4"/>
      <c r="EZ346" s="4"/>
      <c r="FA346" s="4"/>
      <c r="FB346" s="4"/>
      <c r="FC346" s="4"/>
      <c r="FD346" s="4"/>
      <c r="FE346" s="4"/>
      <c r="FF346" s="4"/>
      <c r="FG346" s="4"/>
      <c r="FH346" s="4"/>
      <c r="FI346" s="4"/>
      <c r="FJ346" s="4"/>
      <c r="FK346" s="4"/>
      <c r="FL346" s="4"/>
      <c r="FM346" s="4"/>
      <c r="FN346" s="4"/>
      <c r="FO346" s="4"/>
      <c r="FP346" s="4"/>
      <c r="FQ346" s="4"/>
      <c r="FR346" s="4"/>
      <c r="FS346" s="4"/>
      <c r="FT346" s="4"/>
      <c r="FU346" s="4"/>
      <c r="FV346" s="4"/>
      <c r="FW346" s="4"/>
      <c r="FX346" s="4"/>
      <c r="FY346" s="4"/>
      <c r="FZ346" s="4"/>
      <c r="GA346" s="4"/>
      <c r="GB346" s="4"/>
      <c r="GC346" s="4"/>
      <c r="GD346" s="4"/>
      <c r="GE346" s="4"/>
      <c r="GF346" s="4"/>
      <c r="GG346" s="4"/>
      <c r="GH346" s="4"/>
      <c r="GI346" s="4"/>
      <c r="GJ346" s="4"/>
      <c r="GK346" s="4"/>
      <c r="GL346" s="4"/>
      <c r="GM346" s="4"/>
      <c r="GN346" s="4"/>
      <c r="GO346" s="4"/>
      <c r="GP346" s="4"/>
      <c r="GQ346" s="4"/>
      <c r="GR346" s="4"/>
      <c r="GS346" s="4"/>
      <c r="GT346" s="4"/>
      <c r="GU346" s="4"/>
      <c r="GV346" s="4"/>
      <c r="GW346" s="4"/>
      <c r="GX346" s="4"/>
      <c r="GY346" s="4"/>
      <c r="GZ346" s="4"/>
      <c r="HA346" s="4"/>
      <c r="HB346" s="4"/>
      <c r="HC346" s="4"/>
      <c r="HD346" s="4"/>
      <c r="HE346" s="4"/>
      <c r="HF346" s="4"/>
      <c r="HG346" s="4"/>
      <c r="HH346" s="4"/>
      <c r="HI346" s="4"/>
      <c r="HJ346" s="4"/>
      <c r="HK346" s="4"/>
      <c r="HL346" s="4"/>
      <c r="HM346" s="4"/>
      <c r="HN346" s="4"/>
      <c r="HO346" s="4"/>
      <c r="HP346" s="4"/>
      <c r="HQ346" s="4"/>
      <c r="HR346" s="4"/>
      <c r="HS346" s="4"/>
      <c r="HT346" s="4"/>
      <c r="HU346" s="4"/>
      <c r="HV346" s="4"/>
      <c r="HW346" s="4"/>
      <c r="HX346" s="4"/>
      <c r="HY346" s="4"/>
      <c r="HZ346" s="4"/>
      <c r="IA346" s="4"/>
      <c r="IB346" s="4"/>
      <c r="IC346" s="4"/>
      <c r="ID346" s="4"/>
      <c r="IE346" s="4"/>
      <c r="IF346" s="4"/>
      <c r="IG346" s="4"/>
      <c r="IH346" s="4"/>
      <c r="II346" s="4"/>
      <c r="IJ346" s="4"/>
      <c r="IK346" s="4"/>
      <c r="IL346" s="4"/>
      <c r="IM346" s="4"/>
      <c r="IN346" s="4"/>
      <c r="IO346" s="4"/>
      <c r="IP346" s="4"/>
      <c r="IQ346" s="4"/>
      <c r="IR346" s="4"/>
      <c r="IS346" s="4"/>
      <c r="IT346" s="4"/>
      <c r="IU346" s="4"/>
      <c r="IV346" s="4"/>
      <c r="IW346" s="4"/>
      <c r="IX346" s="4"/>
      <c r="IY346" s="4"/>
      <c r="IZ346" s="4"/>
      <c r="JA346" s="4"/>
      <c r="JB346" s="4"/>
      <c r="JC346" s="4"/>
      <c r="JD346" s="4"/>
      <c r="JE346" s="4"/>
      <c r="JF346" s="4"/>
      <c r="JG346" s="4"/>
      <c r="JH346" s="4"/>
      <c r="JI346" s="4"/>
      <c r="JJ346" s="4"/>
      <c r="JK346" s="4"/>
      <c r="JL346" s="4"/>
      <c r="JM346" s="4"/>
      <c r="JN346" s="4"/>
      <c r="JO346" s="4"/>
      <c r="JP346" s="4"/>
      <c r="JQ346" s="4"/>
      <c r="JR346" s="4"/>
      <c r="JS346" s="4"/>
      <c r="JT346" s="4"/>
      <c r="JU346" s="4"/>
      <c r="JV346" s="4"/>
      <c r="JW346" s="4"/>
      <c r="JX346" s="4"/>
      <c r="JY346" s="4"/>
      <c r="JZ346" s="4"/>
      <c r="KA346" s="4"/>
      <c r="KB346" s="4"/>
      <c r="KC346" s="4"/>
      <c r="KD346" s="4"/>
      <c r="KE346" s="4"/>
      <c r="KF346" s="4"/>
      <c r="KG346" s="4"/>
      <c r="KH346" s="4"/>
      <c r="KI346" s="4"/>
      <c r="KJ346" s="4"/>
      <c r="KK346" s="4"/>
      <c r="KL346" s="4"/>
      <c r="KM346" s="4"/>
      <c r="KN346" s="4"/>
      <c r="KO346" s="4"/>
      <c r="KP346" s="4"/>
      <c r="KQ346" s="4"/>
      <c r="KR346" s="4"/>
      <c r="KS346" s="4"/>
      <c r="KT346" s="4"/>
      <c r="KU346" s="4"/>
      <c r="KV346" s="4"/>
      <c r="KW346" s="4"/>
      <c r="KX346" s="4"/>
      <c r="KY346" s="4"/>
      <c r="KZ346" s="4"/>
      <c r="LA346" s="4"/>
      <c r="LB346" s="4"/>
      <c r="LC346" s="4"/>
      <c r="LD346" s="4"/>
      <c r="LE346" s="4"/>
      <c r="LF346" s="4"/>
      <c r="LG346" s="4"/>
      <c r="LH346" s="4"/>
      <c r="LI346" s="4"/>
      <c r="LJ346" s="4"/>
      <c r="LK346" s="4"/>
      <c r="LL346" s="4"/>
      <c r="LM346" s="4"/>
      <c r="LN346" s="4"/>
      <c r="LO346" s="4"/>
      <c r="LP346" s="4"/>
      <c r="LQ346" s="4"/>
      <c r="LR346" s="4"/>
      <c r="LS346" s="4"/>
      <c r="LT346" s="4"/>
      <c r="LU346" s="4"/>
      <c r="LV346" s="4"/>
      <c r="LW346" s="4"/>
      <c r="LX346" s="4"/>
      <c r="LY346" s="4"/>
      <c r="LZ346" s="4"/>
      <c r="MA346" s="4"/>
      <c r="MB346" s="4"/>
      <c r="MC346" s="4"/>
      <c r="MD346" s="4"/>
      <c r="ME346" s="4"/>
      <c r="MF346" s="4"/>
      <c r="MG346" s="4"/>
      <c r="MH346" s="4"/>
      <c r="MI346" s="4"/>
      <c r="MJ346" s="4"/>
      <c r="MK346" s="4"/>
      <c r="ML346" s="4"/>
      <c r="MM346" s="4"/>
      <c r="MN346" s="4"/>
      <c r="MO346" s="4"/>
      <c r="MP346" s="4"/>
      <c r="MQ346" s="4"/>
      <c r="MR346" s="4"/>
      <c r="MS346" s="4"/>
      <c r="MT346" s="4"/>
      <c r="MU346" s="4"/>
      <c r="MV346" s="4"/>
      <c r="MW346" s="4"/>
      <c r="MX346" s="4"/>
      <c r="MY346" s="4"/>
      <c r="MZ346" s="4"/>
      <c r="NA346" s="4"/>
      <c r="NB346" s="4"/>
      <c r="NC346" s="4"/>
      <c r="ND346" s="4"/>
      <c r="NE346" s="4"/>
      <c r="NF346" s="4"/>
      <c r="NG346" s="4"/>
      <c r="NH346" s="4"/>
      <c r="NI346" s="4"/>
      <c r="NJ346" s="4"/>
      <c r="NK346" s="4"/>
      <c r="NL346" s="4"/>
      <c r="NM346" s="4"/>
      <c r="NN346" s="4"/>
      <c r="NO346" s="4"/>
      <c r="NP346" s="4"/>
      <c r="NQ346" s="4"/>
      <c r="NR346" s="4"/>
      <c r="NS346" s="4"/>
      <c r="NT346" s="4"/>
      <c r="NU346" s="4"/>
      <c r="NV346" s="4"/>
      <c r="NW346" s="4"/>
      <c r="NX346" s="4"/>
      <c r="NY346" s="4"/>
      <c r="NZ346" s="4"/>
      <c r="OA346" s="4"/>
      <c r="OB346" s="4"/>
      <c r="OC346" s="4"/>
      <c r="OD346" s="4"/>
      <c r="OE346" s="4"/>
      <c r="OF346" s="4"/>
      <c r="OG346" s="4"/>
      <c r="OH346" s="4"/>
      <c r="OI346" s="4"/>
      <c r="OJ346" s="4"/>
      <c r="OK346" s="4"/>
      <c r="OL346" s="4"/>
      <c r="OM346" s="4"/>
      <c r="ON346" s="4"/>
      <c r="OO346" s="4"/>
      <c r="OP346" s="4"/>
      <c r="OQ346" s="4"/>
      <c r="OR346" s="4"/>
      <c r="OS346" s="4"/>
      <c r="OT346" s="4"/>
      <c r="OU346" s="4"/>
      <c r="OV346" s="4"/>
      <c r="OW346" s="4"/>
      <c r="OX346" s="4"/>
      <c r="OY346" s="4"/>
      <c r="OZ346" s="4"/>
      <c r="PA346" s="4"/>
    </row>
    <row r="347" spans="1:417" s="16" customFormat="1" ht="33" customHeight="1" thickBot="1" x14ac:dyDescent="0.3">
      <c r="A347" s="293"/>
      <c r="B347" s="44" t="str">
        <f t="shared" si="224"/>
        <v>ГБУЗ АО АМОКБ</v>
      </c>
      <c r="C347" s="327"/>
      <c r="D347" s="19" t="str">
        <f t="shared" si="248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47" s="284" t="s">
        <v>138</v>
      </c>
      <c r="F347" s="44" t="str">
        <f t="shared" si="249"/>
        <v>стационар</v>
      </c>
      <c r="G347" s="284" t="s">
        <v>329</v>
      </c>
      <c r="H347" s="44" t="str">
        <f t="shared" si="257"/>
        <v>Хирургия</v>
      </c>
      <c r="I347" s="284" t="s">
        <v>143</v>
      </c>
      <c r="J347" s="44" t="str">
        <f t="shared" si="253"/>
        <v xml:space="preserve">Не применяется </v>
      </c>
      <c r="K347" s="68" t="s">
        <v>128</v>
      </c>
      <c r="L347" s="68" t="s">
        <v>3</v>
      </c>
      <c r="M347" s="68" t="s">
        <v>5</v>
      </c>
      <c r="N347" s="98">
        <v>99</v>
      </c>
      <c r="O347" s="98">
        <v>99</v>
      </c>
      <c r="P347" s="51">
        <f t="shared" ref="P347" si="271">IF(AND(N347&lt;&gt;0,M347="Кач."),O347/N347*100,"")</f>
        <v>100</v>
      </c>
      <c r="Q347" s="214"/>
      <c r="R347" s="276">
        <f t="shared" ref="R347" si="272">IFERROR(AVERAGE(P347:P348),"")</f>
        <v>100</v>
      </c>
      <c r="S347" s="274">
        <f t="shared" si="256"/>
        <v>102.22222222222223</v>
      </c>
      <c r="T347" s="272">
        <f t="shared" ref="T347" si="273">IFERROR((R347*0.7+S347*0.3)*2,S347*2)</f>
        <v>201.33333333333334</v>
      </c>
      <c r="U347" s="284" t="str">
        <f t="shared" ref="U347" si="274">IF(T347&lt;170,"ГЗ по услуге (работе) НЕ выполнено","")&amp;IF(AND(T347&gt;=170,T347&lt;=200),"ГЗ по услуге (работе) выполнено","")&amp;IF(T347&gt;200,"ГЗ по услуге (работе) ПЕРЕвыполнено","")</f>
        <v>ГЗ по услуге (работе) ПЕРЕвыполнено</v>
      </c>
      <c r="V347" s="285"/>
      <c r="W347" s="308"/>
      <c r="X347" s="30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  <c r="DE347" s="4"/>
      <c r="DF347" s="4"/>
      <c r="DG347" s="4"/>
      <c r="DH347" s="4"/>
      <c r="DI347" s="4"/>
      <c r="DJ347" s="4"/>
      <c r="DK347" s="4"/>
      <c r="DL347" s="4"/>
      <c r="DM347" s="4"/>
      <c r="DN347" s="4"/>
      <c r="DO347" s="4"/>
      <c r="DP347" s="4"/>
      <c r="DQ347" s="4"/>
      <c r="DR347" s="4"/>
      <c r="DS347" s="4"/>
      <c r="DT347" s="4"/>
      <c r="DU347" s="4"/>
      <c r="DV347" s="4"/>
      <c r="DW347" s="4"/>
      <c r="DX347" s="4"/>
      <c r="DY347" s="4"/>
      <c r="DZ347" s="4"/>
      <c r="EA347" s="4"/>
      <c r="EB347" s="4"/>
      <c r="EC347" s="4"/>
      <c r="ED347" s="4"/>
      <c r="EE347" s="4"/>
      <c r="EF347" s="4"/>
      <c r="EG347" s="4"/>
      <c r="EH347" s="4"/>
      <c r="EI347" s="4"/>
      <c r="EJ347" s="4"/>
      <c r="EK347" s="4"/>
      <c r="EL347" s="4"/>
      <c r="EM347" s="4"/>
      <c r="EN347" s="4"/>
      <c r="EO347" s="4"/>
      <c r="EP347" s="4"/>
      <c r="EQ347" s="4"/>
      <c r="ER347" s="4"/>
      <c r="ES347" s="4"/>
      <c r="ET347" s="4"/>
      <c r="EU347" s="4"/>
      <c r="EV347" s="4"/>
      <c r="EW347" s="4"/>
      <c r="EX347" s="4"/>
      <c r="EY347" s="4"/>
      <c r="EZ347" s="4"/>
      <c r="FA347" s="4"/>
      <c r="FB347" s="4"/>
      <c r="FC347" s="4"/>
      <c r="FD347" s="4"/>
      <c r="FE347" s="4"/>
      <c r="FF347" s="4"/>
      <c r="FG347" s="4"/>
      <c r="FH347" s="4"/>
      <c r="FI347" s="4"/>
      <c r="FJ347" s="4"/>
      <c r="FK347" s="4"/>
      <c r="FL347" s="4"/>
      <c r="FM347" s="4"/>
      <c r="FN347" s="4"/>
      <c r="FO347" s="4"/>
      <c r="FP347" s="4"/>
      <c r="FQ347" s="4"/>
      <c r="FR347" s="4"/>
      <c r="FS347" s="4"/>
      <c r="FT347" s="4"/>
      <c r="FU347" s="4"/>
      <c r="FV347" s="4"/>
      <c r="FW347" s="4"/>
      <c r="FX347" s="4"/>
      <c r="FY347" s="4"/>
      <c r="FZ347" s="4"/>
      <c r="GA347" s="4"/>
      <c r="GB347" s="4"/>
      <c r="GC347" s="4"/>
      <c r="GD347" s="4"/>
      <c r="GE347" s="4"/>
      <c r="GF347" s="4"/>
      <c r="GG347" s="4"/>
      <c r="GH347" s="4"/>
      <c r="GI347" s="4"/>
      <c r="GJ347" s="4"/>
      <c r="GK347" s="4"/>
      <c r="GL347" s="4"/>
      <c r="GM347" s="4"/>
      <c r="GN347" s="4"/>
      <c r="GO347" s="4"/>
      <c r="GP347" s="4"/>
      <c r="GQ347" s="4"/>
      <c r="GR347" s="4"/>
      <c r="GS347" s="4"/>
      <c r="GT347" s="4"/>
      <c r="GU347" s="4"/>
      <c r="GV347" s="4"/>
      <c r="GW347" s="4"/>
      <c r="GX347" s="4"/>
      <c r="GY347" s="4"/>
      <c r="GZ347" s="4"/>
      <c r="HA347" s="4"/>
      <c r="HB347" s="4"/>
      <c r="HC347" s="4"/>
      <c r="HD347" s="4"/>
      <c r="HE347" s="4"/>
      <c r="HF347" s="4"/>
      <c r="HG347" s="4"/>
      <c r="HH347" s="4"/>
      <c r="HI347" s="4"/>
      <c r="HJ347" s="4"/>
      <c r="HK347" s="4"/>
      <c r="HL347" s="4"/>
      <c r="HM347" s="4"/>
      <c r="HN347" s="4"/>
      <c r="HO347" s="4"/>
      <c r="HP347" s="4"/>
      <c r="HQ347" s="4"/>
      <c r="HR347" s="4"/>
      <c r="HS347" s="4"/>
      <c r="HT347" s="4"/>
      <c r="HU347" s="4"/>
      <c r="HV347" s="4"/>
      <c r="HW347" s="4"/>
      <c r="HX347" s="4"/>
      <c r="HY347" s="4"/>
      <c r="HZ347" s="4"/>
      <c r="IA347" s="4"/>
      <c r="IB347" s="4"/>
      <c r="IC347" s="4"/>
      <c r="ID347" s="4"/>
      <c r="IE347" s="4"/>
      <c r="IF347" s="4"/>
      <c r="IG347" s="4"/>
      <c r="IH347" s="4"/>
      <c r="II347" s="4"/>
      <c r="IJ347" s="4"/>
      <c r="IK347" s="4"/>
      <c r="IL347" s="4"/>
      <c r="IM347" s="4"/>
      <c r="IN347" s="4"/>
      <c r="IO347" s="4"/>
      <c r="IP347" s="4"/>
      <c r="IQ347" s="4"/>
      <c r="IR347" s="4"/>
      <c r="IS347" s="4"/>
      <c r="IT347" s="4"/>
      <c r="IU347" s="4"/>
      <c r="IV347" s="4"/>
      <c r="IW347" s="4"/>
      <c r="IX347" s="4"/>
      <c r="IY347" s="4"/>
      <c r="IZ347" s="4"/>
      <c r="JA347" s="4"/>
      <c r="JB347" s="4"/>
      <c r="JC347" s="4"/>
      <c r="JD347" s="4"/>
      <c r="JE347" s="4"/>
      <c r="JF347" s="4"/>
      <c r="JG347" s="4"/>
      <c r="JH347" s="4"/>
      <c r="JI347" s="4"/>
      <c r="JJ347" s="4"/>
      <c r="JK347" s="4"/>
      <c r="JL347" s="4"/>
      <c r="JM347" s="4"/>
      <c r="JN347" s="4"/>
      <c r="JO347" s="4"/>
      <c r="JP347" s="4"/>
      <c r="JQ347" s="4"/>
      <c r="JR347" s="4"/>
      <c r="JS347" s="4"/>
      <c r="JT347" s="4"/>
      <c r="JU347" s="4"/>
      <c r="JV347" s="4"/>
      <c r="JW347" s="4"/>
      <c r="JX347" s="4"/>
      <c r="JY347" s="4"/>
      <c r="JZ347" s="4"/>
      <c r="KA347" s="4"/>
      <c r="KB347" s="4"/>
      <c r="KC347" s="4"/>
      <c r="KD347" s="4"/>
      <c r="KE347" s="4"/>
      <c r="KF347" s="4"/>
      <c r="KG347" s="4"/>
      <c r="KH347" s="4"/>
      <c r="KI347" s="4"/>
      <c r="KJ347" s="4"/>
      <c r="KK347" s="4"/>
      <c r="KL347" s="4"/>
      <c r="KM347" s="4"/>
      <c r="KN347" s="4"/>
      <c r="KO347" s="4"/>
      <c r="KP347" s="4"/>
      <c r="KQ347" s="4"/>
      <c r="KR347" s="4"/>
      <c r="KS347" s="4"/>
      <c r="KT347" s="4"/>
      <c r="KU347" s="4"/>
      <c r="KV347" s="4"/>
      <c r="KW347" s="4"/>
      <c r="KX347" s="4"/>
      <c r="KY347" s="4"/>
      <c r="KZ347" s="4"/>
      <c r="LA347" s="4"/>
      <c r="LB347" s="4"/>
      <c r="LC347" s="4"/>
      <c r="LD347" s="4"/>
      <c r="LE347" s="4"/>
      <c r="LF347" s="4"/>
      <c r="LG347" s="4"/>
      <c r="LH347" s="4"/>
      <c r="LI347" s="4"/>
      <c r="LJ347" s="4"/>
      <c r="LK347" s="4"/>
      <c r="LL347" s="4"/>
      <c r="LM347" s="4"/>
      <c r="LN347" s="4"/>
      <c r="LO347" s="4"/>
      <c r="LP347" s="4"/>
      <c r="LQ347" s="4"/>
      <c r="LR347" s="4"/>
      <c r="LS347" s="4"/>
      <c r="LT347" s="4"/>
      <c r="LU347" s="4"/>
      <c r="LV347" s="4"/>
      <c r="LW347" s="4"/>
      <c r="LX347" s="4"/>
      <c r="LY347" s="4"/>
      <c r="LZ347" s="4"/>
      <c r="MA347" s="4"/>
      <c r="MB347" s="4"/>
      <c r="MC347" s="4"/>
      <c r="MD347" s="4"/>
      <c r="ME347" s="4"/>
      <c r="MF347" s="4"/>
      <c r="MG347" s="4"/>
      <c r="MH347" s="4"/>
      <c r="MI347" s="4"/>
      <c r="MJ347" s="4"/>
      <c r="MK347" s="4"/>
      <c r="ML347" s="4"/>
      <c r="MM347" s="4"/>
      <c r="MN347" s="4"/>
      <c r="MO347" s="4"/>
      <c r="MP347" s="4"/>
      <c r="MQ347" s="4"/>
      <c r="MR347" s="4"/>
      <c r="MS347" s="4"/>
      <c r="MT347" s="4"/>
      <c r="MU347" s="4"/>
      <c r="MV347" s="4"/>
      <c r="MW347" s="4"/>
      <c r="MX347" s="4"/>
      <c r="MY347" s="4"/>
      <c r="MZ347" s="4"/>
      <c r="NA347" s="4"/>
      <c r="NB347" s="4"/>
      <c r="NC347" s="4"/>
      <c r="ND347" s="4"/>
      <c r="NE347" s="4"/>
      <c r="NF347" s="4"/>
      <c r="NG347" s="4"/>
      <c r="NH347" s="4"/>
      <c r="NI347" s="4"/>
      <c r="NJ347" s="4"/>
      <c r="NK347" s="4"/>
      <c r="NL347" s="4"/>
      <c r="NM347" s="4"/>
      <c r="NN347" s="4"/>
      <c r="NO347" s="4"/>
      <c r="NP347" s="4"/>
      <c r="NQ347" s="4"/>
      <c r="NR347" s="4"/>
      <c r="NS347" s="4"/>
      <c r="NT347" s="4"/>
      <c r="NU347" s="4"/>
      <c r="NV347" s="4"/>
      <c r="NW347" s="4"/>
      <c r="NX347" s="4"/>
      <c r="NY347" s="4"/>
      <c r="NZ347" s="4"/>
      <c r="OA347" s="4"/>
      <c r="OB347" s="4"/>
      <c r="OC347" s="4"/>
      <c r="OD347" s="4"/>
      <c r="OE347" s="4"/>
      <c r="OF347" s="4"/>
      <c r="OG347" s="4"/>
      <c r="OH347" s="4"/>
      <c r="OI347" s="4"/>
      <c r="OJ347" s="4"/>
      <c r="OK347" s="4"/>
      <c r="OL347" s="4"/>
      <c r="OM347" s="4"/>
      <c r="ON347" s="4"/>
      <c r="OO347" s="4"/>
      <c r="OP347" s="4"/>
      <c r="OQ347" s="4"/>
      <c r="OR347" s="4"/>
      <c r="OS347" s="4"/>
      <c r="OT347" s="4"/>
      <c r="OU347" s="4"/>
      <c r="OV347" s="4"/>
      <c r="OW347" s="4"/>
      <c r="OX347" s="4"/>
      <c r="OY347" s="4"/>
      <c r="OZ347" s="4"/>
      <c r="PA347" s="4"/>
    </row>
    <row r="348" spans="1:417" s="16" customFormat="1" ht="30" customHeight="1" thickBot="1" x14ac:dyDescent="0.3">
      <c r="A348" s="293"/>
      <c r="B348" s="44" t="str">
        <f t="shared" si="224"/>
        <v>ГБУЗ АО АМОКБ</v>
      </c>
      <c r="C348" s="319"/>
      <c r="D348" s="19" t="str">
        <f t="shared" si="248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48" s="286"/>
      <c r="F348" s="44" t="str">
        <f t="shared" si="249"/>
        <v>стационар</v>
      </c>
      <c r="G348" s="286"/>
      <c r="H348" s="44" t="str">
        <f t="shared" si="257"/>
        <v>Хирургия</v>
      </c>
      <c r="I348" s="286"/>
      <c r="J348" s="44" t="str">
        <f t="shared" si="253"/>
        <v xml:space="preserve">Не применяется </v>
      </c>
      <c r="K348" s="69" t="s">
        <v>168</v>
      </c>
      <c r="L348" s="70" t="s">
        <v>145</v>
      </c>
      <c r="M348" s="76" t="s">
        <v>42</v>
      </c>
      <c r="N348" s="96">
        <v>60</v>
      </c>
      <c r="O348" s="96">
        <v>46</v>
      </c>
      <c r="P348" s="58"/>
      <c r="Q348" s="214">
        <f t="shared" si="252"/>
        <v>102.22222222222223</v>
      </c>
      <c r="R348" s="277"/>
      <c r="S348" s="281"/>
      <c r="T348" s="278"/>
      <c r="U348" s="286"/>
      <c r="V348" s="286"/>
      <c r="W348" s="308"/>
      <c r="X348" s="30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  <c r="DE348" s="4"/>
      <c r="DF348" s="4"/>
      <c r="DG348" s="4"/>
      <c r="DH348" s="4"/>
      <c r="DI348" s="4"/>
      <c r="DJ348" s="4"/>
      <c r="DK348" s="4"/>
      <c r="DL348" s="4"/>
      <c r="DM348" s="4"/>
      <c r="DN348" s="4"/>
      <c r="DO348" s="4"/>
      <c r="DP348" s="4"/>
      <c r="DQ348" s="4"/>
      <c r="DR348" s="4"/>
      <c r="DS348" s="4"/>
      <c r="DT348" s="4"/>
      <c r="DU348" s="4"/>
      <c r="DV348" s="4"/>
      <c r="DW348" s="4"/>
      <c r="DX348" s="4"/>
      <c r="DY348" s="4"/>
      <c r="DZ348" s="4"/>
      <c r="EA348" s="4"/>
      <c r="EB348" s="4"/>
      <c r="EC348" s="4"/>
      <c r="ED348" s="4"/>
      <c r="EE348" s="4"/>
      <c r="EF348" s="4"/>
      <c r="EG348" s="4"/>
      <c r="EH348" s="4"/>
      <c r="EI348" s="4"/>
      <c r="EJ348" s="4"/>
      <c r="EK348" s="4"/>
      <c r="EL348" s="4"/>
      <c r="EM348" s="4"/>
      <c r="EN348" s="4"/>
      <c r="EO348" s="4"/>
      <c r="EP348" s="4"/>
      <c r="EQ348" s="4"/>
      <c r="ER348" s="4"/>
      <c r="ES348" s="4"/>
      <c r="ET348" s="4"/>
      <c r="EU348" s="4"/>
      <c r="EV348" s="4"/>
      <c r="EW348" s="4"/>
      <c r="EX348" s="4"/>
      <c r="EY348" s="4"/>
      <c r="EZ348" s="4"/>
      <c r="FA348" s="4"/>
      <c r="FB348" s="4"/>
      <c r="FC348" s="4"/>
      <c r="FD348" s="4"/>
      <c r="FE348" s="4"/>
      <c r="FF348" s="4"/>
      <c r="FG348" s="4"/>
      <c r="FH348" s="4"/>
      <c r="FI348" s="4"/>
      <c r="FJ348" s="4"/>
      <c r="FK348" s="4"/>
      <c r="FL348" s="4"/>
      <c r="FM348" s="4"/>
      <c r="FN348" s="4"/>
      <c r="FO348" s="4"/>
      <c r="FP348" s="4"/>
      <c r="FQ348" s="4"/>
      <c r="FR348" s="4"/>
      <c r="FS348" s="4"/>
      <c r="FT348" s="4"/>
      <c r="FU348" s="4"/>
      <c r="FV348" s="4"/>
      <c r="FW348" s="4"/>
      <c r="FX348" s="4"/>
      <c r="FY348" s="4"/>
      <c r="FZ348" s="4"/>
      <c r="GA348" s="4"/>
      <c r="GB348" s="4"/>
      <c r="GC348" s="4"/>
      <c r="GD348" s="4"/>
      <c r="GE348" s="4"/>
      <c r="GF348" s="4"/>
      <c r="GG348" s="4"/>
      <c r="GH348" s="4"/>
      <c r="GI348" s="4"/>
      <c r="GJ348" s="4"/>
      <c r="GK348" s="4"/>
      <c r="GL348" s="4"/>
      <c r="GM348" s="4"/>
      <c r="GN348" s="4"/>
      <c r="GO348" s="4"/>
      <c r="GP348" s="4"/>
      <c r="GQ348" s="4"/>
      <c r="GR348" s="4"/>
      <c r="GS348" s="4"/>
      <c r="GT348" s="4"/>
      <c r="GU348" s="4"/>
      <c r="GV348" s="4"/>
      <c r="GW348" s="4"/>
      <c r="GX348" s="4"/>
      <c r="GY348" s="4"/>
      <c r="GZ348" s="4"/>
      <c r="HA348" s="4"/>
      <c r="HB348" s="4"/>
      <c r="HC348" s="4"/>
      <c r="HD348" s="4"/>
      <c r="HE348" s="4"/>
      <c r="HF348" s="4"/>
      <c r="HG348" s="4"/>
      <c r="HH348" s="4"/>
      <c r="HI348" s="4"/>
      <c r="HJ348" s="4"/>
      <c r="HK348" s="4"/>
      <c r="HL348" s="4"/>
      <c r="HM348" s="4"/>
      <c r="HN348" s="4"/>
      <c r="HO348" s="4"/>
      <c r="HP348" s="4"/>
      <c r="HQ348" s="4"/>
      <c r="HR348" s="4"/>
      <c r="HS348" s="4"/>
      <c r="HT348" s="4"/>
      <c r="HU348" s="4"/>
      <c r="HV348" s="4"/>
      <c r="HW348" s="4"/>
      <c r="HX348" s="4"/>
      <c r="HY348" s="4"/>
      <c r="HZ348" s="4"/>
      <c r="IA348" s="4"/>
      <c r="IB348" s="4"/>
      <c r="IC348" s="4"/>
      <c r="ID348" s="4"/>
      <c r="IE348" s="4"/>
      <c r="IF348" s="4"/>
      <c r="IG348" s="4"/>
      <c r="IH348" s="4"/>
      <c r="II348" s="4"/>
      <c r="IJ348" s="4"/>
      <c r="IK348" s="4"/>
      <c r="IL348" s="4"/>
      <c r="IM348" s="4"/>
      <c r="IN348" s="4"/>
      <c r="IO348" s="4"/>
      <c r="IP348" s="4"/>
      <c r="IQ348" s="4"/>
      <c r="IR348" s="4"/>
      <c r="IS348" s="4"/>
      <c r="IT348" s="4"/>
      <c r="IU348" s="4"/>
      <c r="IV348" s="4"/>
      <c r="IW348" s="4"/>
      <c r="IX348" s="4"/>
      <c r="IY348" s="4"/>
      <c r="IZ348" s="4"/>
      <c r="JA348" s="4"/>
      <c r="JB348" s="4"/>
      <c r="JC348" s="4"/>
      <c r="JD348" s="4"/>
      <c r="JE348" s="4"/>
      <c r="JF348" s="4"/>
      <c r="JG348" s="4"/>
      <c r="JH348" s="4"/>
      <c r="JI348" s="4"/>
      <c r="JJ348" s="4"/>
      <c r="JK348" s="4"/>
      <c r="JL348" s="4"/>
      <c r="JM348" s="4"/>
      <c r="JN348" s="4"/>
      <c r="JO348" s="4"/>
      <c r="JP348" s="4"/>
      <c r="JQ348" s="4"/>
      <c r="JR348" s="4"/>
      <c r="JS348" s="4"/>
      <c r="JT348" s="4"/>
      <c r="JU348" s="4"/>
      <c r="JV348" s="4"/>
      <c r="JW348" s="4"/>
      <c r="JX348" s="4"/>
      <c r="JY348" s="4"/>
      <c r="JZ348" s="4"/>
      <c r="KA348" s="4"/>
      <c r="KB348" s="4"/>
      <c r="KC348" s="4"/>
      <c r="KD348" s="4"/>
      <c r="KE348" s="4"/>
      <c r="KF348" s="4"/>
      <c r="KG348" s="4"/>
      <c r="KH348" s="4"/>
      <c r="KI348" s="4"/>
      <c r="KJ348" s="4"/>
      <c r="KK348" s="4"/>
      <c r="KL348" s="4"/>
      <c r="KM348" s="4"/>
      <c r="KN348" s="4"/>
      <c r="KO348" s="4"/>
      <c r="KP348" s="4"/>
      <c r="KQ348" s="4"/>
      <c r="KR348" s="4"/>
      <c r="KS348" s="4"/>
      <c r="KT348" s="4"/>
      <c r="KU348" s="4"/>
      <c r="KV348" s="4"/>
      <c r="KW348" s="4"/>
      <c r="KX348" s="4"/>
      <c r="KY348" s="4"/>
      <c r="KZ348" s="4"/>
      <c r="LA348" s="4"/>
      <c r="LB348" s="4"/>
      <c r="LC348" s="4"/>
      <c r="LD348" s="4"/>
      <c r="LE348" s="4"/>
      <c r="LF348" s="4"/>
      <c r="LG348" s="4"/>
      <c r="LH348" s="4"/>
      <c r="LI348" s="4"/>
      <c r="LJ348" s="4"/>
      <c r="LK348" s="4"/>
      <c r="LL348" s="4"/>
      <c r="LM348" s="4"/>
      <c r="LN348" s="4"/>
      <c r="LO348" s="4"/>
      <c r="LP348" s="4"/>
      <c r="LQ348" s="4"/>
      <c r="LR348" s="4"/>
      <c r="LS348" s="4"/>
      <c r="LT348" s="4"/>
      <c r="LU348" s="4"/>
      <c r="LV348" s="4"/>
      <c r="LW348" s="4"/>
      <c r="LX348" s="4"/>
      <c r="LY348" s="4"/>
      <c r="LZ348" s="4"/>
      <c r="MA348" s="4"/>
      <c r="MB348" s="4"/>
      <c r="MC348" s="4"/>
      <c r="MD348" s="4"/>
      <c r="ME348" s="4"/>
      <c r="MF348" s="4"/>
      <c r="MG348" s="4"/>
      <c r="MH348" s="4"/>
      <c r="MI348" s="4"/>
      <c r="MJ348" s="4"/>
      <c r="MK348" s="4"/>
      <c r="ML348" s="4"/>
      <c r="MM348" s="4"/>
      <c r="MN348" s="4"/>
      <c r="MO348" s="4"/>
      <c r="MP348" s="4"/>
      <c r="MQ348" s="4"/>
      <c r="MR348" s="4"/>
      <c r="MS348" s="4"/>
      <c r="MT348" s="4"/>
      <c r="MU348" s="4"/>
      <c r="MV348" s="4"/>
      <c r="MW348" s="4"/>
      <c r="MX348" s="4"/>
      <c r="MY348" s="4"/>
      <c r="MZ348" s="4"/>
      <c r="NA348" s="4"/>
      <c r="NB348" s="4"/>
      <c r="NC348" s="4"/>
      <c r="ND348" s="4"/>
      <c r="NE348" s="4"/>
      <c r="NF348" s="4"/>
      <c r="NG348" s="4"/>
      <c r="NH348" s="4"/>
      <c r="NI348" s="4"/>
      <c r="NJ348" s="4"/>
      <c r="NK348" s="4"/>
      <c r="NL348" s="4"/>
      <c r="NM348" s="4"/>
      <c r="NN348" s="4"/>
      <c r="NO348" s="4"/>
      <c r="NP348" s="4"/>
      <c r="NQ348" s="4"/>
      <c r="NR348" s="4"/>
      <c r="NS348" s="4"/>
      <c r="NT348" s="4"/>
      <c r="NU348" s="4"/>
      <c r="NV348" s="4"/>
      <c r="NW348" s="4"/>
      <c r="NX348" s="4"/>
      <c r="NY348" s="4"/>
      <c r="NZ348" s="4"/>
      <c r="OA348" s="4"/>
      <c r="OB348" s="4"/>
      <c r="OC348" s="4"/>
      <c r="OD348" s="4"/>
      <c r="OE348" s="4"/>
      <c r="OF348" s="4"/>
      <c r="OG348" s="4"/>
      <c r="OH348" s="4"/>
      <c r="OI348" s="4"/>
      <c r="OJ348" s="4"/>
      <c r="OK348" s="4"/>
      <c r="OL348" s="4"/>
      <c r="OM348" s="4"/>
      <c r="ON348" s="4"/>
      <c r="OO348" s="4"/>
      <c r="OP348" s="4"/>
      <c r="OQ348" s="4"/>
      <c r="OR348" s="4"/>
      <c r="OS348" s="4"/>
      <c r="OT348" s="4"/>
      <c r="OU348" s="4"/>
      <c r="OV348" s="4"/>
      <c r="OW348" s="4"/>
      <c r="OX348" s="4"/>
      <c r="OY348" s="4"/>
      <c r="OZ348" s="4"/>
      <c r="PA348" s="4"/>
    </row>
    <row r="349" spans="1:417" s="16" customFormat="1" ht="28.5" customHeight="1" thickBot="1" x14ac:dyDescent="0.3">
      <c r="A349" s="293"/>
      <c r="B349" s="44" t="str">
        <f t="shared" si="224"/>
        <v>ГБУЗ АО АМОКБ</v>
      </c>
      <c r="C349" s="382" t="s">
        <v>115</v>
      </c>
      <c r="D349" s="19" t="str">
        <f t="shared" si="248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349" s="295" t="s">
        <v>50</v>
      </c>
      <c r="F349" s="44" t="str">
        <f t="shared" si="249"/>
        <v>Вне медицинской организации</v>
      </c>
      <c r="G349" s="295" t="s">
        <v>115</v>
      </c>
      <c r="H349" s="44" t="str">
        <f t="shared" si="257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I349" s="295" t="s">
        <v>47</v>
      </c>
      <c r="J349" s="44" t="str">
        <f t="shared" si="253"/>
        <v>Не предусмотрено</v>
      </c>
      <c r="K349" s="68" t="s">
        <v>128</v>
      </c>
      <c r="L349" s="68" t="s">
        <v>3</v>
      </c>
      <c r="M349" s="68" t="s">
        <v>5</v>
      </c>
      <c r="N349" s="98">
        <v>99</v>
      </c>
      <c r="O349" s="98">
        <v>99</v>
      </c>
      <c r="P349" s="51">
        <f t="shared" ref="P349" si="275">IF(AND(N349&lt;&gt;0,M349="Кач."),O349/N349*100,"")</f>
        <v>100</v>
      </c>
      <c r="Q349" s="214"/>
      <c r="R349" s="283">
        <f>IFERROR(AVERAGE(P349:P350),"")</f>
        <v>100</v>
      </c>
      <c r="S349" s="282">
        <f>AVERAGE(Q349:Q350)</f>
        <v>104.88888888888889</v>
      </c>
      <c r="T349" s="279">
        <f>IFERROR((R349*0.7+S349*0.3)*2,S349*2)</f>
        <v>202.93333333333334</v>
      </c>
      <c r="U349" s="295" t="str">
        <f>IF(T349&lt;170,"ГЗ по услуге (работе) НЕ выполнено","")&amp;IF(AND(T349&gt;=170,T349&lt;=200),"ГЗ по услуге (работе) выполнено","")&amp;IF(T349&gt;200,"ГЗ по услуге (работе) ПЕРЕвыполнено","")</f>
        <v>ГЗ по услуге (работе) ПЕРЕвыполнено</v>
      </c>
      <c r="V349" s="295"/>
      <c r="W349" s="308"/>
      <c r="X349" s="30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  <c r="DE349" s="4"/>
      <c r="DF349" s="4"/>
      <c r="DG349" s="4"/>
      <c r="DH349" s="4"/>
      <c r="DI349" s="4"/>
      <c r="DJ349" s="4"/>
      <c r="DK349" s="4"/>
      <c r="DL349" s="4"/>
      <c r="DM349" s="4"/>
      <c r="DN349" s="4"/>
      <c r="DO349" s="4"/>
      <c r="DP349" s="4"/>
      <c r="DQ349" s="4"/>
      <c r="DR349" s="4"/>
      <c r="DS349" s="4"/>
      <c r="DT349" s="4"/>
      <c r="DU349" s="4"/>
      <c r="DV349" s="4"/>
      <c r="DW349" s="4"/>
      <c r="DX349" s="4"/>
      <c r="DY349" s="4"/>
      <c r="DZ349" s="4"/>
      <c r="EA349" s="4"/>
      <c r="EB349" s="4"/>
      <c r="EC349" s="4"/>
      <c r="ED349" s="4"/>
      <c r="EE349" s="4"/>
      <c r="EF349" s="4"/>
      <c r="EG349" s="4"/>
      <c r="EH349" s="4"/>
      <c r="EI349" s="4"/>
      <c r="EJ349" s="4"/>
      <c r="EK349" s="4"/>
      <c r="EL349" s="4"/>
      <c r="EM349" s="4"/>
      <c r="EN349" s="4"/>
      <c r="EO349" s="4"/>
      <c r="EP349" s="4"/>
      <c r="EQ349" s="4"/>
      <c r="ER349" s="4"/>
      <c r="ES349" s="4"/>
      <c r="ET349" s="4"/>
      <c r="EU349" s="4"/>
      <c r="EV349" s="4"/>
      <c r="EW349" s="4"/>
      <c r="EX349" s="4"/>
      <c r="EY349" s="4"/>
      <c r="EZ349" s="4"/>
      <c r="FA349" s="4"/>
      <c r="FB349" s="4"/>
      <c r="FC349" s="4"/>
      <c r="FD349" s="4"/>
      <c r="FE349" s="4"/>
      <c r="FF349" s="4"/>
      <c r="FG349" s="4"/>
      <c r="FH349" s="4"/>
      <c r="FI349" s="4"/>
      <c r="FJ349" s="4"/>
      <c r="FK349" s="4"/>
      <c r="FL349" s="4"/>
      <c r="FM349" s="4"/>
      <c r="FN349" s="4"/>
      <c r="FO349" s="4"/>
      <c r="FP349" s="4"/>
      <c r="FQ349" s="4"/>
      <c r="FR349" s="4"/>
      <c r="FS349" s="4"/>
      <c r="FT349" s="4"/>
      <c r="FU349" s="4"/>
      <c r="FV349" s="4"/>
      <c r="FW349" s="4"/>
      <c r="FX349" s="4"/>
      <c r="FY349" s="4"/>
      <c r="FZ349" s="4"/>
      <c r="GA349" s="4"/>
      <c r="GB349" s="4"/>
      <c r="GC349" s="4"/>
      <c r="GD349" s="4"/>
      <c r="GE349" s="4"/>
      <c r="GF349" s="4"/>
      <c r="GG349" s="4"/>
      <c r="GH349" s="4"/>
      <c r="GI349" s="4"/>
      <c r="GJ349" s="4"/>
      <c r="GK349" s="4"/>
      <c r="GL349" s="4"/>
      <c r="GM349" s="4"/>
      <c r="GN349" s="4"/>
      <c r="GO349" s="4"/>
      <c r="GP349" s="4"/>
      <c r="GQ349" s="4"/>
      <c r="GR349" s="4"/>
      <c r="GS349" s="4"/>
      <c r="GT349" s="4"/>
      <c r="GU349" s="4"/>
      <c r="GV349" s="4"/>
      <c r="GW349" s="4"/>
      <c r="GX349" s="4"/>
      <c r="GY349" s="4"/>
      <c r="GZ349" s="4"/>
      <c r="HA349" s="4"/>
      <c r="HB349" s="4"/>
      <c r="HC349" s="4"/>
      <c r="HD349" s="4"/>
      <c r="HE349" s="4"/>
      <c r="HF349" s="4"/>
      <c r="HG349" s="4"/>
      <c r="HH349" s="4"/>
      <c r="HI349" s="4"/>
      <c r="HJ349" s="4"/>
      <c r="HK349" s="4"/>
      <c r="HL349" s="4"/>
      <c r="HM349" s="4"/>
      <c r="HN349" s="4"/>
      <c r="HO349" s="4"/>
      <c r="HP349" s="4"/>
      <c r="HQ349" s="4"/>
      <c r="HR349" s="4"/>
      <c r="HS349" s="4"/>
      <c r="HT349" s="4"/>
      <c r="HU349" s="4"/>
      <c r="HV349" s="4"/>
      <c r="HW349" s="4"/>
      <c r="HX349" s="4"/>
      <c r="HY349" s="4"/>
      <c r="HZ349" s="4"/>
      <c r="IA349" s="4"/>
      <c r="IB349" s="4"/>
      <c r="IC349" s="4"/>
      <c r="ID349" s="4"/>
      <c r="IE349" s="4"/>
      <c r="IF349" s="4"/>
      <c r="IG349" s="4"/>
      <c r="IH349" s="4"/>
      <c r="II349" s="4"/>
      <c r="IJ349" s="4"/>
      <c r="IK349" s="4"/>
      <c r="IL349" s="4"/>
      <c r="IM349" s="4"/>
      <c r="IN349" s="4"/>
      <c r="IO349" s="4"/>
      <c r="IP349" s="4"/>
      <c r="IQ349" s="4"/>
      <c r="IR349" s="4"/>
      <c r="IS349" s="4"/>
      <c r="IT349" s="4"/>
      <c r="IU349" s="4"/>
      <c r="IV349" s="4"/>
      <c r="IW349" s="4"/>
      <c r="IX349" s="4"/>
      <c r="IY349" s="4"/>
      <c r="IZ349" s="4"/>
      <c r="JA349" s="4"/>
      <c r="JB349" s="4"/>
      <c r="JC349" s="4"/>
      <c r="JD349" s="4"/>
      <c r="JE349" s="4"/>
      <c r="JF349" s="4"/>
      <c r="JG349" s="4"/>
      <c r="JH349" s="4"/>
      <c r="JI349" s="4"/>
      <c r="JJ349" s="4"/>
      <c r="JK349" s="4"/>
      <c r="JL349" s="4"/>
      <c r="JM349" s="4"/>
      <c r="JN349" s="4"/>
      <c r="JO349" s="4"/>
      <c r="JP349" s="4"/>
      <c r="JQ349" s="4"/>
      <c r="JR349" s="4"/>
      <c r="JS349" s="4"/>
      <c r="JT349" s="4"/>
      <c r="JU349" s="4"/>
      <c r="JV349" s="4"/>
      <c r="JW349" s="4"/>
      <c r="JX349" s="4"/>
      <c r="JY349" s="4"/>
      <c r="JZ349" s="4"/>
      <c r="KA349" s="4"/>
      <c r="KB349" s="4"/>
      <c r="KC349" s="4"/>
      <c r="KD349" s="4"/>
      <c r="KE349" s="4"/>
      <c r="KF349" s="4"/>
      <c r="KG349" s="4"/>
      <c r="KH349" s="4"/>
      <c r="KI349" s="4"/>
      <c r="KJ349" s="4"/>
      <c r="KK349" s="4"/>
      <c r="KL349" s="4"/>
      <c r="KM349" s="4"/>
      <c r="KN349" s="4"/>
      <c r="KO349" s="4"/>
      <c r="KP349" s="4"/>
      <c r="KQ349" s="4"/>
      <c r="KR349" s="4"/>
      <c r="KS349" s="4"/>
      <c r="KT349" s="4"/>
      <c r="KU349" s="4"/>
      <c r="KV349" s="4"/>
      <c r="KW349" s="4"/>
      <c r="KX349" s="4"/>
      <c r="KY349" s="4"/>
      <c r="KZ349" s="4"/>
      <c r="LA349" s="4"/>
      <c r="LB349" s="4"/>
      <c r="LC349" s="4"/>
      <c r="LD349" s="4"/>
      <c r="LE349" s="4"/>
      <c r="LF349" s="4"/>
      <c r="LG349" s="4"/>
      <c r="LH349" s="4"/>
      <c r="LI349" s="4"/>
      <c r="LJ349" s="4"/>
      <c r="LK349" s="4"/>
      <c r="LL349" s="4"/>
      <c r="LM349" s="4"/>
      <c r="LN349" s="4"/>
      <c r="LO349" s="4"/>
      <c r="LP349" s="4"/>
      <c r="LQ349" s="4"/>
      <c r="LR349" s="4"/>
      <c r="LS349" s="4"/>
      <c r="LT349" s="4"/>
      <c r="LU349" s="4"/>
      <c r="LV349" s="4"/>
      <c r="LW349" s="4"/>
      <c r="LX349" s="4"/>
      <c r="LY349" s="4"/>
      <c r="LZ349" s="4"/>
      <c r="MA349" s="4"/>
      <c r="MB349" s="4"/>
      <c r="MC349" s="4"/>
      <c r="MD349" s="4"/>
      <c r="ME349" s="4"/>
      <c r="MF349" s="4"/>
      <c r="MG349" s="4"/>
      <c r="MH349" s="4"/>
      <c r="MI349" s="4"/>
      <c r="MJ349" s="4"/>
      <c r="MK349" s="4"/>
      <c r="ML349" s="4"/>
      <c r="MM349" s="4"/>
      <c r="MN349" s="4"/>
      <c r="MO349" s="4"/>
      <c r="MP349" s="4"/>
      <c r="MQ349" s="4"/>
      <c r="MR349" s="4"/>
      <c r="MS349" s="4"/>
      <c r="MT349" s="4"/>
      <c r="MU349" s="4"/>
      <c r="MV349" s="4"/>
      <c r="MW349" s="4"/>
      <c r="MX349" s="4"/>
      <c r="MY349" s="4"/>
      <c r="MZ349" s="4"/>
      <c r="NA349" s="4"/>
      <c r="NB349" s="4"/>
      <c r="NC349" s="4"/>
      <c r="ND349" s="4"/>
      <c r="NE349" s="4"/>
      <c r="NF349" s="4"/>
      <c r="NG349" s="4"/>
      <c r="NH349" s="4"/>
      <c r="NI349" s="4"/>
      <c r="NJ349" s="4"/>
      <c r="NK349" s="4"/>
      <c r="NL349" s="4"/>
      <c r="NM349" s="4"/>
      <c r="NN349" s="4"/>
      <c r="NO349" s="4"/>
      <c r="NP349" s="4"/>
      <c r="NQ349" s="4"/>
      <c r="NR349" s="4"/>
      <c r="NS349" s="4"/>
      <c r="NT349" s="4"/>
      <c r="NU349" s="4"/>
      <c r="NV349" s="4"/>
      <c r="NW349" s="4"/>
      <c r="NX349" s="4"/>
      <c r="NY349" s="4"/>
      <c r="NZ349" s="4"/>
      <c r="OA349" s="4"/>
      <c r="OB349" s="4"/>
      <c r="OC349" s="4"/>
      <c r="OD349" s="4"/>
      <c r="OE349" s="4"/>
      <c r="OF349" s="4"/>
      <c r="OG349" s="4"/>
      <c r="OH349" s="4"/>
      <c r="OI349" s="4"/>
      <c r="OJ349" s="4"/>
      <c r="OK349" s="4"/>
      <c r="OL349" s="4"/>
      <c r="OM349" s="4"/>
      <c r="ON349" s="4"/>
      <c r="OO349" s="4"/>
      <c r="OP349" s="4"/>
      <c r="OQ349" s="4"/>
      <c r="OR349" s="4"/>
      <c r="OS349" s="4"/>
      <c r="OT349" s="4"/>
      <c r="OU349" s="4"/>
      <c r="OV349" s="4"/>
      <c r="OW349" s="4"/>
      <c r="OX349" s="4"/>
      <c r="OY349" s="4"/>
      <c r="OZ349" s="4"/>
      <c r="PA349" s="4"/>
    </row>
    <row r="350" spans="1:417" s="16" customFormat="1" ht="34.5" customHeight="1" thickBot="1" x14ac:dyDescent="0.3">
      <c r="A350" s="293"/>
      <c r="B350" s="44" t="str">
        <f t="shared" si="224"/>
        <v>ГБУЗ АО АМОКБ</v>
      </c>
      <c r="C350" s="382"/>
      <c r="D350" s="19" t="str">
        <f t="shared" si="248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350" s="295"/>
      <c r="F350" s="44" t="str">
        <f t="shared" si="249"/>
        <v>Вне медицинской организации</v>
      </c>
      <c r="G350" s="295"/>
      <c r="H350" s="44" t="str">
        <f t="shared" si="257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I350" s="295"/>
      <c r="J350" s="44" t="str">
        <f t="shared" ref="J350:J352" si="276">IF(I350="",J349,I350)</f>
        <v>Не предусмотрено</v>
      </c>
      <c r="K350" s="69" t="s">
        <v>149</v>
      </c>
      <c r="L350" s="70" t="s">
        <v>45</v>
      </c>
      <c r="M350" s="76" t="s">
        <v>42</v>
      </c>
      <c r="N350" s="96">
        <v>900</v>
      </c>
      <c r="O350" s="96">
        <v>708</v>
      </c>
      <c r="P350" s="58"/>
      <c r="Q350" s="214">
        <f t="shared" si="252"/>
        <v>104.88888888888889</v>
      </c>
      <c r="R350" s="283"/>
      <c r="S350" s="282"/>
      <c r="T350" s="279"/>
      <c r="U350" s="295"/>
      <c r="V350" s="295"/>
      <c r="W350" s="308"/>
      <c r="X350" s="30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  <c r="DE350" s="4"/>
      <c r="DF350" s="4"/>
      <c r="DG350" s="4"/>
      <c r="DH350" s="4"/>
      <c r="DI350" s="4"/>
      <c r="DJ350" s="4"/>
      <c r="DK350" s="4"/>
      <c r="DL350" s="4"/>
      <c r="DM350" s="4"/>
      <c r="DN350" s="4"/>
      <c r="DO350" s="4"/>
      <c r="DP350" s="4"/>
      <c r="DQ350" s="4"/>
      <c r="DR350" s="4"/>
      <c r="DS350" s="4"/>
      <c r="DT350" s="4"/>
      <c r="DU350" s="4"/>
      <c r="DV350" s="4"/>
      <c r="DW350" s="4"/>
      <c r="DX350" s="4"/>
      <c r="DY350" s="4"/>
      <c r="DZ350" s="4"/>
      <c r="EA350" s="4"/>
      <c r="EB350" s="4"/>
      <c r="EC350" s="4"/>
      <c r="ED350" s="4"/>
      <c r="EE350" s="4"/>
      <c r="EF350" s="4"/>
      <c r="EG350" s="4"/>
      <c r="EH350" s="4"/>
      <c r="EI350" s="4"/>
      <c r="EJ350" s="4"/>
      <c r="EK350" s="4"/>
      <c r="EL350" s="4"/>
      <c r="EM350" s="4"/>
      <c r="EN350" s="4"/>
      <c r="EO350" s="4"/>
      <c r="EP350" s="4"/>
      <c r="EQ350" s="4"/>
      <c r="ER350" s="4"/>
      <c r="ES350" s="4"/>
      <c r="ET350" s="4"/>
      <c r="EU350" s="4"/>
      <c r="EV350" s="4"/>
      <c r="EW350" s="4"/>
      <c r="EX350" s="4"/>
      <c r="EY350" s="4"/>
      <c r="EZ350" s="4"/>
      <c r="FA350" s="4"/>
      <c r="FB350" s="4"/>
      <c r="FC350" s="4"/>
      <c r="FD350" s="4"/>
      <c r="FE350" s="4"/>
      <c r="FF350" s="4"/>
      <c r="FG350" s="4"/>
      <c r="FH350" s="4"/>
      <c r="FI350" s="4"/>
      <c r="FJ350" s="4"/>
      <c r="FK350" s="4"/>
      <c r="FL350" s="4"/>
      <c r="FM350" s="4"/>
      <c r="FN350" s="4"/>
      <c r="FO350" s="4"/>
      <c r="FP350" s="4"/>
      <c r="FQ350" s="4"/>
      <c r="FR350" s="4"/>
      <c r="FS350" s="4"/>
      <c r="FT350" s="4"/>
      <c r="FU350" s="4"/>
      <c r="FV350" s="4"/>
      <c r="FW350" s="4"/>
      <c r="FX350" s="4"/>
      <c r="FY350" s="4"/>
      <c r="FZ350" s="4"/>
      <c r="GA350" s="4"/>
      <c r="GB350" s="4"/>
      <c r="GC350" s="4"/>
      <c r="GD350" s="4"/>
      <c r="GE350" s="4"/>
      <c r="GF350" s="4"/>
      <c r="GG350" s="4"/>
      <c r="GH350" s="4"/>
      <c r="GI350" s="4"/>
      <c r="GJ350" s="4"/>
      <c r="GK350" s="4"/>
      <c r="GL350" s="4"/>
      <c r="GM350" s="4"/>
      <c r="GN350" s="4"/>
      <c r="GO350" s="4"/>
      <c r="GP350" s="4"/>
      <c r="GQ350" s="4"/>
      <c r="GR350" s="4"/>
      <c r="GS350" s="4"/>
      <c r="GT350" s="4"/>
      <c r="GU350" s="4"/>
      <c r="GV350" s="4"/>
      <c r="GW350" s="4"/>
      <c r="GX350" s="4"/>
      <c r="GY350" s="4"/>
      <c r="GZ350" s="4"/>
      <c r="HA350" s="4"/>
      <c r="HB350" s="4"/>
      <c r="HC350" s="4"/>
      <c r="HD350" s="4"/>
      <c r="HE350" s="4"/>
      <c r="HF350" s="4"/>
      <c r="HG350" s="4"/>
      <c r="HH350" s="4"/>
      <c r="HI350" s="4"/>
      <c r="HJ350" s="4"/>
      <c r="HK350" s="4"/>
      <c r="HL350" s="4"/>
      <c r="HM350" s="4"/>
      <c r="HN350" s="4"/>
      <c r="HO350" s="4"/>
      <c r="HP350" s="4"/>
      <c r="HQ350" s="4"/>
      <c r="HR350" s="4"/>
      <c r="HS350" s="4"/>
      <c r="HT350" s="4"/>
      <c r="HU350" s="4"/>
      <c r="HV350" s="4"/>
      <c r="HW350" s="4"/>
      <c r="HX350" s="4"/>
      <c r="HY350" s="4"/>
      <c r="HZ350" s="4"/>
      <c r="IA350" s="4"/>
      <c r="IB350" s="4"/>
      <c r="IC350" s="4"/>
      <c r="ID350" s="4"/>
      <c r="IE350" s="4"/>
      <c r="IF350" s="4"/>
      <c r="IG350" s="4"/>
      <c r="IH350" s="4"/>
      <c r="II350" s="4"/>
      <c r="IJ350" s="4"/>
      <c r="IK350" s="4"/>
      <c r="IL350" s="4"/>
      <c r="IM350" s="4"/>
      <c r="IN350" s="4"/>
      <c r="IO350" s="4"/>
      <c r="IP350" s="4"/>
      <c r="IQ350" s="4"/>
      <c r="IR350" s="4"/>
      <c r="IS350" s="4"/>
      <c r="IT350" s="4"/>
      <c r="IU350" s="4"/>
      <c r="IV350" s="4"/>
      <c r="IW350" s="4"/>
      <c r="IX350" s="4"/>
      <c r="IY350" s="4"/>
      <c r="IZ350" s="4"/>
      <c r="JA350" s="4"/>
      <c r="JB350" s="4"/>
      <c r="JC350" s="4"/>
      <c r="JD350" s="4"/>
      <c r="JE350" s="4"/>
      <c r="JF350" s="4"/>
      <c r="JG350" s="4"/>
      <c r="JH350" s="4"/>
      <c r="JI350" s="4"/>
      <c r="JJ350" s="4"/>
      <c r="JK350" s="4"/>
      <c r="JL350" s="4"/>
      <c r="JM350" s="4"/>
      <c r="JN350" s="4"/>
      <c r="JO350" s="4"/>
      <c r="JP350" s="4"/>
      <c r="JQ350" s="4"/>
      <c r="JR350" s="4"/>
      <c r="JS350" s="4"/>
      <c r="JT350" s="4"/>
      <c r="JU350" s="4"/>
      <c r="JV350" s="4"/>
      <c r="JW350" s="4"/>
      <c r="JX350" s="4"/>
      <c r="JY350" s="4"/>
      <c r="JZ350" s="4"/>
      <c r="KA350" s="4"/>
      <c r="KB350" s="4"/>
      <c r="KC350" s="4"/>
      <c r="KD350" s="4"/>
      <c r="KE350" s="4"/>
      <c r="KF350" s="4"/>
      <c r="KG350" s="4"/>
      <c r="KH350" s="4"/>
      <c r="KI350" s="4"/>
      <c r="KJ350" s="4"/>
      <c r="KK350" s="4"/>
      <c r="KL350" s="4"/>
      <c r="KM350" s="4"/>
      <c r="KN350" s="4"/>
      <c r="KO350" s="4"/>
      <c r="KP350" s="4"/>
      <c r="KQ350" s="4"/>
      <c r="KR350" s="4"/>
      <c r="KS350" s="4"/>
      <c r="KT350" s="4"/>
      <c r="KU350" s="4"/>
      <c r="KV350" s="4"/>
      <c r="KW350" s="4"/>
      <c r="KX350" s="4"/>
      <c r="KY350" s="4"/>
      <c r="KZ350" s="4"/>
      <c r="LA350" s="4"/>
      <c r="LB350" s="4"/>
      <c r="LC350" s="4"/>
      <c r="LD350" s="4"/>
      <c r="LE350" s="4"/>
      <c r="LF350" s="4"/>
      <c r="LG350" s="4"/>
      <c r="LH350" s="4"/>
      <c r="LI350" s="4"/>
      <c r="LJ350" s="4"/>
      <c r="LK350" s="4"/>
      <c r="LL350" s="4"/>
      <c r="LM350" s="4"/>
      <c r="LN350" s="4"/>
      <c r="LO350" s="4"/>
      <c r="LP350" s="4"/>
      <c r="LQ350" s="4"/>
      <c r="LR350" s="4"/>
      <c r="LS350" s="4"/>
      <c r="LT350" s="4"/>
      <c r="LU350" s="4"/>
      <c r="LV350" s="4"/>
      <c r="LW350" s="4"/>
      <c r="LX350" s="4"/>
      <c r="LY350" s="4"/>
      <c r="LZ350" s="4"/>
      <c r="MA350" s="4"/>
      <c r="MB350" s="4"/>
      <c r="MC350" s="4"/>
      <c r="MD350" s="4"/>
      <c r="ME350" s="4"/>
      <c r="MF350" s="4"/>
      <c r="MG350" s="4"/>
      <c r="MH350" s="4"/>
      <c r="MI350" s="4"/>
      <c r="MJ350" s="4"/>
      <c r="MK350" s="4"/>
      <c r="ML350" s="4"/>
      <c r="MM350" s="4"/>
      <c r="MN350" s="4"/>
      <c r="MO350" s="4"/>
      <c r="MP350" s="4"/>
      <c r="MQ350" s="4"/>
      <c r="MR350" s="4"/>
      <c r="MS350" s="4"/>
      <c r="MT350" s="4"/>
      <c r="MU350" s="4"/>
      <c r="MV350" s="4"/>
      <c r="MW350" s="4"/>
      <c r="MX350" s="4"/>
      <c r="MY350" s="4"/>
      <c r="MZ350" s="4"/>
      <c r="NA350" s="4"/>
      <c r="NB350" s="4"/>
      <c r="NC350" s="4"/>
      <c r="ND350" s="4"/>
      <c r="NE350" s="4"/>
      <c r="NF350" s="4"/>
      <c r="NG350" s="4"/>
      <c r="NH350" s="4"/>
      <c r="NI350" s="4"/>
      <c r="NJ350" s="4"/>
      <c r="NK350" s="4"/>
      <c r="NL350" s="4"/>
      <c r="NM350" s="4"/>
      <c r="NN350" s="4"/>
      <c r="NO350" s="4"/>
      <c r="NP350" s="4"/>
      <c r="NQ350" s="4"/>
      <c r="NR350" s="4"/>
      <c r="NS350" s="4"/>
      <c r="NT350" s="4"/>
      <c r="NU350" s="4"/>
      <c r="NV350" s="4"/>
      <c r="NW350" s="4"/>
      <c r="NX350" s="4"/>
      <c r="NY350" s="4"/>
      <c r="NZ350" s="4"/>
      <c r="OA350" s="4"/>
      <c r="OB350" s="4"/>
      <c r="OC350" s="4"/>
      <c r="OD350" s="4"/>
      <c r="OE350" s="4"/>
      <c r="OF350" s="4"/>
      <c r="OG350" s="4"/>
      <c r="OH350" s="4"/>
      <c r="OI350" s="4"/>
      <c r="OJ350" s="4"/>
      <c r="OK350" s="4"/>
      <c r="OL350" s="4"/>
      <c r="OM350" s="4"/>
      <c r="ON350" s="4"/>
      <c r="OO350" s="4"/>
      <c r="OP350" s="4"/>
      <c r="OQ350" s="4"/>
      <c r="OR350" s="4"/>
      <c r="OS350" s="4"/>
      <c r="OT350" s="4"/>
      <c r="OU350" s="4"/>
      <c r="OV350" s="4"/>
      <c r="OW350" s="4"/>
      <c r="OX350" s="4"/>
      <c r="OY350" s="4"/>
      <c r="OZ350" s="4"/>
      <c r="PA350" s="4"/>
    </row>
    <row r="351" spans="1:417" s="16" customFormat="1" ht="28.5" customHeight="1" thickBot="1" x14ac:dyDescent="0.3">
      <c r="A351" s="293"/>
      <c r="B351" s="44" t="str">
        <f t="shared" si="224"/>
        <v>ГБУЗ АО АМОКБ</v>
      </c>
      <c r="C351" s="382" t="s">
        <v>46</v>
      </c>
      <c r="D351" s="19" t="str">
        <f t="shared" si="248"/>
        <v>Заготовка, хранение, транспортировка и обеспечение безопасности донорской крови и ее компонентов</v>
      </c>
      <c r="E351" s="295" t="s">
        <v>47</v>
      </c>
      <c r="F351" s="44" t="str">
        <f t="shared" ref="F351:F383" si="277">IF(E351="",F350,E351)</f>
        <v>Не предусмотрено</v>
      </c>
      <c r="G351" s="295" t="s">
        <v>46</v>
      </c>
      <c r="H351" s="44" t="str">
        <f t="shared" si="257"/>
        <v>Заготовка, хранение, транспортировка и обеспечение безопасности донорской крови и ее компонентов</v>
      </c>
      <c r="I351" s="295" t="s">
        <v>47</v>
      </c>
      <c r="J351" s="44" t="str">
        <f t="shared" si="276"/>
        <v>Не предусмотрено</v>
      </c>
      <c r="K351" s="68" t="s">
        <v>48</v>
      </c>
      <c r="L351" s="68" t="s">
        <v>3</v>
      </c>
      <c r="M351" s="68" t="s">
        <v>5</v>
      </c>
      <c r="N351" s="98">
        <v>100</v>
      </c>
      <c r="O351" s="98">
        <v>100</v>
      </c>
      <c r="P351" s="51">
        <f t="shared" ref="P351" si="278">IF(AND(N351&lt;&gt;0,M351="Кач."),O351/N351*100,"")</f>
        <v>100</v>
      </c>
      <c r="Q351" s="57"/>
      <c r="R351" s="283">
        <f>IFERROR(AVERAGE(P351:P352),"")</f>
        <v>100</v>
      </c>
      <c r="S351" s="282">
        <f>AVERAGE(Q351:Q352)</f>
        <v>99.897435897435884</v>
      </c>
      <c r="T351" s="279">
        <f>IFERROR((R351*0.7+S351*0.3)*2,S351*2)</f>
        <v>199.93846153846152</v>
      </c>
      <c r="U351" s="295" t="str">
        <f>IF(T351&lt;170,"ГЗ по услуге (работе) НЕ выполнено","")&amp;IF(AND(T351&gt;=170,T351&lt;=200),"ГЗ по услуге (работе) выполнено","")&amp;IF(T351&gt;200,"ГЗ по услуге (работе) ПЕРЕвыполнено","")</f>
        <v>ГЗ по услуге (работе) выполнено</v>
      </c>
      <c r="V351" s="295"/>
      <c r="W351" s="308"/>
      <c r="X351" s="30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  <c r="DE351" s="4"/>
      <c r="DF351" s="4"/>
      <c r="DG351" s="4"/>
      <c r="DH351" s="4"/>
      <c r="DI351" s="4"/>
      <c r="DJ351" s="4"/>
      <c r="DK351" s="4"/>
      <c r="DL351" s="4"/>
      <c r="DM351" s="4"/>
      <c r="DN351" s="4"/>
      <c r="DO351" s="4"/>
      <c r="DP351" s="4"/>
      <c r="DQ351" s="4"/>
      <c r="DR351" s="4"/>
      <c r="DS351" s="4"/>
      <c r="DT351" s="4"/>
      <c r="DU351" s="4"/>
      <c r="DV351" s="4"/>
      <c r="DW351" s="4"/>
      <c r="DX351" s="4"/>
      <c r="DY351" s="4"/>
      <c r="DZ351" s="4"/>
      <c r="EA351" s="4"/>
      <c r="EB351" s="4"/>
      <c r="EC351" s="4"/>
      <c r="ED351" s="4"/>
      <c r="EE351" s="4"/>
      <c r="EF351" s="4"/>
      <c r="EG351" s="4"/>
      <c r="EH351" s="4"/>
      <c r="EI351" s="4"/>
      <c r="EJ351" s="4"/>
      <c r="EK351" s="4"/>
      <c r="EL351" s="4"/>
      <c r="EM351" s="4"/>
      <c r="EN351" s="4"/>
      <c r="EO351" s="4"/>
      <c r="EP351" s="4"/>
      <c r="EQ351" s="4"/>
      <c r="ER351" s="4"/>
      <c r="ES351" s="4"/>
      <c r="ET351" s="4"/>
      <c r="EU351" s="4"/>
      <c r="EV351" s="4"/>
      <c r="EW351" s="4"/>
      <c r="EX351" s="4"/>
      <c r="EY351" s="4"/>
      <c r="EZ351" s="4"/>
      <c r="FA351" s="4"/>
      <c r="FB351" s="4"/>
      <c r="FC351" s="4"/>
      <c r="FD351" s="4"/>
      <c r="FE351" s="4"/>
      <c r="FF351" s="4"/>
      <c r="FG351" s="4"/>
      <c r="FH351" s="4"/>
      <c r="FI351" s="4"/>
      <c r="FJ351" s="4"/>
      <c r="FK351" s="4"/>
      <c r="FL351" s="4"/>
      <c r="FM351" s="4"/>
      <c r="FN351" s="4"/>
      <c r="FO351" s="4"/>
      <c r="FP351" s="4"/>
      <c r="FQ351" s="4"/>
      <c r="FR351" s="4"/>
      <c r="FS351" s="4"/>
      <c r="FT351" s="4"/>
      <c r="FU351" s="4"/>
      <c r="FV351" s="4"/>
      <c r="FW351" s="4"/>
      <c r="FX351" s="4"/>
      <c r="FY351" s="4"/>
      <c r="FZ351" s="4"/>
      <c r="GA351" s="4"/>
      <c r="GB351" s="4"/>
      <c r="GC351" s="4"/>
      <c r="GD351" s="4"/>
      <c r="GE351" s="4"/>
      <c r="GF351" s="4"/>
      <c r="GG351" s="4"/>
      <c r="GH351" s="4"/>
      <c r="GI351" s="4"/>
      <c r="GJ351" s="4"/>
      <c r="GK351" s="4"/>
      <c r="GL351" s="4"/>
      <c r="GM351" s="4"/>
      <c r="GN351" s="4"/>
      <c r="GO351" s="4"/>
      <c r="GP351" s="4"/>
      <c r="GQ351" s="4"/>
      <c r="GR351" s="4"/>
      <c r="GS351" s="4"/>
      <c r="GT351" s="4"/>
      <c r="GU351" s="4"/>
      <c r="GV351" s="4"/>
      <c r="GW351" s="4"/>
      <c r="GX351" s="4"/>
      <c r="GY351" s="4"/>
      <c r="GZ351" s="4"/>
      <c r="HA351" s="4"/>
      <c r="HB351" s="4"/>
      <c r="HC351" s="4"/>
      <c r="HD351" s="4"/>
      <c r="HE351" s="4"/>
      <c r="HF351" s="4"/>
      <c r="HG351" s="4"/>
      <c r="HH351" s="4"/>
      <c r="HI351" s="4"/>
      <c r="HJ351" s="4"/>
      <c r="HK351" s="4"/>
      <c r="HL351" s="4"/>
      <c r="HM351" s="4"/>
      <c r="HN351" s="4"/>
      <c r="HO351" s="4"/>
      <c r="HP351" s="4"/>
      <c r="HQ351" s="4"/>
      <c r="HR351" s="4"/>
      <c r="HS351" s="4"/>
      <c r="HT351" s="4"/>
      <c r="HU351" s="4"/>
      <c r="HV351" s="4"/>
      <c r="HW351" s="4"/>
      <c r="HX351" s="4"/>
      <c r="HY351" s="4"/>
      <c r="HZ351" s="4"/>
      <c r="IA351" s="4"/>
      <c r="IB351" s="4"/>
      <c r="IC351" s="4"/>
      <c r="ID351" s="4"/>
      <c r="IE351" s="4"/>
      <c r="IF351" s="4"/>
      <c r="IG351" s="4"/>
      <c r="IH351" s="4"/>
      <c r="II351" s="4"/>
      <c r="IJ351" s="4"/>
      <c r="IK351" s="4"/>
      <c r="IL351" s="4"/>
      <c r="IM351" s="4"/>
      <c r="IN351" s="4"/>
      <c r="IO351" s="4"/>
      <c r="IP351" s="4"/>
      <c r="IQ351" s="4"/>
      <c r="IR351" s="4"/>
      <c r="IS351" s="4"/>
      <c r="IT351" s="4"/>
      <c r="IU351" s="4"/>
      <c r="IV351" s="4"/>
      <c r="IW351" s="4"/>
      <c r="IX351" s="4"/>
      <c r="IY351" s="4"/>
      <c r="IZ351" s="4"/>
      <c r="JA351" s="4"/>
      <c r="JB351" s="4"/>
      <c r="JC351" s="4"/>
      <c r="JD351" s="4"/>
      <c r="JE351" s="4"/>
      <c r="JF351" s="4"/>
      <c r="JG351" s="4"/>
      <c r="JH351" s="4"/>
      <c r="JI351" s="4"/>
      <c r="JJ351" s="4"/>
      <c r="JK351" s="4"/>
      <c r="JL351" s="4"/>
      <c r="JM351" s="4"/>
      <c r="JN351" s="4"/>
      <c r="JO351" s="4"/>
      <c r="JP351" s="4"/>
      <c r="JQ351" s="4"/>
      <c r="JR351" s="4"/>
      <c r="JS351" s="4"/>
      <c r="JT351" s="4"/>
      <c r="JU351" s="4"/>
      <c r="JV351" s="4"/>
      <c r="JW351" s="4"/>
      <c r="JX351" s="4"/>
      <c r="JY351" s="4"/>
      <c r="JZ351" s="4"/>
      <c r="KA351" s="4"/>
      <c r="KB351" s="4"/>
      <c r="KC351" s="4"/>
      <c r="KD351" s="4"/>
      <c r="KE351" s="4"/>
      <c r="KF351" s="4"/>
      <c r="KG351" s="4"/>
      <c r="KH351" s="4"/>
      <c r="KI351" s="4"/>
      <c r="KJ351" s="4"/>
      <c r="KK351" s="4"/>
      <c r="KL351" s="4"/>
      <c r="KM351" s="4"/>
      <c r="KN351" s="4"/>
      <c r="KO351" s="4"/>
      <c r="KP351" s="4"/>
      <c r="KQ351" s="4"/>
      <c r="KR351" s="4"/>
      <c r="KS351" s="4"/>
      <c r="KT351" s="4"/>
      <c r="KU351" s="4"/>
      <c r="KV351" s="4"/>
      <c r="KW351" s="4"/>
      <c r="KX351" s="4"/>
      <c r="KY351" s="4"/>
      <c r="KZ351" s="4"/>
      <c r="LA351" s="4"/>
      <c r="LB351" s="4"/>
      <c r="LC351" s="4"/>
      <c r="LD351" s="4"/>
      <c r="LE351" s="4"/>
      <c r="LF351" s="4"/>
      <c r="LG351" s="4"/>
      <c r="LH351" s="4"/>
      <c r="LI351" s="4"/>
      <c r="LJ351" s="4"/>
      <c r="LK351" s="4"/>
      <c r="LL351" s="4"/>
      <c r="LM351" s="4"/>
      <c r="LN351" s="4"/>
      <c r="LO351" s="4"/>
      <c r="LP351" s="4"/>
      <c r="LQ351" s="4"/>
      <c r="LR351" s="4"/>
      <c r="LS351" s="4"/>
      <c r="LT351" s="4"/>
      <c r="LU351" s="4"/>
      <c r="LV351" s="4"/>
      <c r="LW351" s="4"/>
      <c r="LX351" s="4"/>
      <c r="LY351" s="4"/>
      <c r="LZ351" s="4"/>
      <c r="MA351" s="4"/>
      <c r="MB351" s="4"/>
      <c r="MC351" s="4"/>
      <c r="MD351" s="4"/>
      <c r="ME351" s="4"/>
      <c r="MF351" s="4"/>
      <c r="MG351" s="4"/>
      <c r="MH351" s="4"/>
      <c r="MI351" s="4"/>
      <c r="MJ351" s="4"/>
      <c r="MK351" s="4"/>
      <c r="ML351" s="4"/>
      <c r="MM351" s="4"/>
      <c r="MN351" s="4"/>
      <c r="MO351" s="4"/>
      <c r="MP351" s="4"/>
      <c r="MQ351" s="4"/>
      <c r="MR351" s="4"/>
      <c r="MS351" s="4"/>
      <c r="MT351" s="4"/>
      <c r="MU351" s="4"/>
      <c r="MV351" s="4"/>
      <c r="MW351" s="4"/>
      <c r="MX351" s="4"/>
      <c r="MY351" s="4"/>
      <c r="MZ351" s="4"/>
      <c r="NA351" s="4"/>
      <c r="NB351" s="4"/>
      <c r="NC351" s="4"/>
      <c r="ND351" s="4"/>
      <c r="NE351" s="4"/>
      <c r="NF351" s="4"/>
      <c r="NG351" s="4"/>
      <c r="NH351" s="4"/>
      <c r="NI351" s="4"/>
      <c r="NJ351" s="4"/>
      <c r="NK351" s="4"/>
      <c r="NL351" s="4"/>
      <c r="NM351" s="4"/>
      <c r="NN351" s="4"/>
      <c r="NO351" s="4"/>
      <c r="NP351" s="4"/>
      <c r="NQ351" s="4"/>
      <c r="NR351" s="4"/>
      <c r="NS351" s="4"/>
      <c r="NT351" s="4"/>
      <c r="NU351" s="4"/>
      <c r="NV351" s="4"/>
      <c r="NW351" s="4"/>
      <c r="NX351" s="4"/>
      <c r="NY351" s="4"/>
      <c r="NZ351" s="4"/>
      <c r="OA351" s="4"/>
      <c r="OB351" s="4"/>
      <c r="OC351" s="4"/>
      <c r="OD351" s="4"/>
      <c r="OE351" s="4"/>
      <c r="OF351" s="4"/>
      <c r="OG351" s="4"/>
      <c r="OH351" s="4"/>
      <c r="OI351" s="4"/>
      <c r="OJ351" s="4"/>
      <c r="OK351" s="4"/>
      <c r="OL351" s="4"/>
      <c r="OM351" s="4"/>
      <c r="ON351" s="4"/>
      <c r="OO351" s="4"/>
      <c r="OP351" s="4"/>
      <c r="OQ351" s="4"/>
      <c r="OR351" s="4"/>
      <c r="OS351" s="4"/>
      <c r="OT351" s="4"/>
      <c r="OU351" s="4"/>
      <c r="OV351" s="4"/>
      <c r="OW351" s="4"/>
      <c r="OX351" s="4"/>
      <c r="OY351" s="4"/>
      <c r="OZ351" s="4"/>
      <c r="PA351" s="4"/>
    </row>
    <row r="352" spans="1:417" s="16" customFormat="1" ht="28.5" customHeight="1" thickBot="1" x14ac:dyDescent="0.3">
      <c r="A352" s="293"/>
      <c r="B352" s="44" t="str">
        <f t="shared" si="224"/>
        <v>ГБУЗ АО АМОКБ</v>
      </c>
      <c r="C352" s="382"/>
      <c r="D352" s="19" t="str">
        <f t="shared" si="248"/>
        <v>Заготовка, хранение, транспортировка и обеспечение безопасности донорской крови и ее компонентов</v>
      </c>
      <c r="E352" s="295"/>
      <c r="F352" s="44" t="str">
        <f t="shared" si="277"/>
        <v>Не предусмотрено</v>
      </c>
      <c r="G352" s="295"/>
      <c r="H352" s="44" t="str">
        <f t="shared" si="257"/>
        <v>Заготовка, хранение, транспортировка и обеспечение безопасности донорской крови и ее компонентов</v>
      </c>
      <c r="I352" s="295"/>
      <c r="J352" s="44" t="str">
        <f t="shared" si="276"/>
        <v>Не предусмотрено</v>
      </c>
      <c r="K352" s="69" t="s">
        <v>49</v>
      </c>
      <c r="L352" s="70" t="s">
        <v>118</v>
      </c>
      <c r="M352" s="76" t="s">
        <v>42</v>
      </c>
      <c r="N352" s="96">
        <v>1300</v>
      </c>
      <c r="O352" s="96">
        <v>974</v>
      </c>
      <c r="P352" s="58"/>
      <c r="Q352" s="59">
        <f t="shared" ref="Q352:Q356" si="279">IF(AND(N352&lt;&gt;0,M352="объем"),(O352/N352*100)/$Y$2*12,"")</f>
        <v>99.897435897435884</v>
      </c>
      <c r="R352" s="283"/>
      <c r="S352" s="282"/>
      <c r="T352" s="279"/>
      <c r="U352" s="295"/>
      <c r="V352" s="295"/>
      <c r="W352" s="308"/>
      <c r="X352" s="30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  <c r="DE352" s="4"/>
      <c r="DF352" s="4"/>
      <c r="DG352" s="4"/>
      <c r="DH352" s="4"/>
      <c r="DI352" s="4"/>
      <c r="DJ352" s="4"/>
      <c r="DK352" s="4"/>
      <c r="DL352" s="4"/>
      <c r="DM352" s="4"/>
      <c r="DN352" s="4"/>
      <c r="DO352" s="4"/>
      <c r="DP352" s="4"/>
      <c r="DQ352" s="4"/>
      <c r="DR352" s="4"/>
      <c r="DS352" s="4"/>
      <c r="DT352" s="4"/>
      <c r="DU352" s="4"/>
      <c r="DV352" s="4"/>
      <c r="DW352" s="4"/>
      <c r="DX352" s="4"/>
      <c r="DY352" s="4"/>
      <c r="DZ352" s="4"/>
      <c r="EA352" s="4"/>
      <c r="EB352" s="4"/>
      <c r="EC352" s="4"/>
      <c r="ED352" s="4"/>
      <c r="EE352" s="4"/>
      <c r="EF352" s="4"/>
      <c r="EG352" s="4"/>
      <c r="EH352" s="4"/>
      <c r="EI352" s="4"/>
      <c r="EJ352" s="4"/>
      <c r="EK352" s="4"/>
      <c r="EL352" s="4"/>
      <c r="EM352" s="4"/>
      <c r="EN352" s="4"/>
      <c r="EO352" s="4"/>
      <c r="EP352" s="4"/>
      <c r="EQ352" s="4"/>
      <c r="ER352" s="4"/>
      <c r="ES352" s="4"/>
      <c r="ET352" s="4"/>
      <c r="EU352" s="4"/>
      <c r="EV352" s="4"/>
      <c r="EW352" s="4"/>
      <c r="EX352" s="4"/>
      <c r="EY352" s="4"/>
      <c r="EZ352" s="4"/>
      <c r="FA352" s="4"/>
      <c r="FB352" s="4"/>
      <c r="FC352" s="4"/>
      <c r="FD352" s="4"/>
      <c r="FE352" s="4"/>
      <c r="FF352" s="4"/>
      <c r="FG352" s="4"/>
      <c r="FH352" s="4"/>
      <c r="FI352" s="4"/>
      <c r="FJ352" s="4"/>
      <c r="FK352" s="4"/>
      <c r="FL352" s="4"/>
      <c r="FM352" s="4"/>
      <c r="FN352" s="4"/>
      <c r="FO352" s="4"/>
      <c r="FP352" s="4"/>
      <c r="FQ352" s="4"/>
      <c r="FR352" s="4"/>
      <c r="FS352" s="4"/>
      <c r="FT352" s="4"/>
      <c r="FU352" s="4"/>
      <c r="FV352" s="4"/>
      <c r="FW352" s="4"/>
      <c r="FX352" s="4"/>
      <c r="FY352" s="4"/>
      <c r="FZ352" s="4"/>
      <c r="GA352" s="4"/>
      <c r="GB352" s="4"/>
      <c r="GC352" s="4"/>
      <c r="GD352" s="4"/>
      <c r="GE352" s="4"/>
      <c r="GF352" s="4"/>
      <c r="GG352" s="4"/>
      <c r="GH352" s="4"/>
      <c r="GI352" s="4"/>
      <c r="GJ352" s="4"/>
      <c r="GK352" s="4"/>
      <c r="GL352" s="4"/>
      <c r="GM352" s="4"/>
      <c r="GN352" s="4"/>
      <c r="GO352" s="4"/>
      <c r="GP352" s="4"/>
      <c r="GQ352" s="4"/>
      <c r="GR352" s="4"/>
      <c r="GS352" s="4"/>
      <c r="GT352" s="4"/>
      <c r="GU352" s="4"/>
      <c r="GV352" s="4"/>
      <c r="GW352" s="4"/>
      <c r="GX352" s="4"/>
      <c r="GY352" s="4"/>
      <c r="GZ352" s="4"/>
      <c r="HA352" s="4"/>
      <c r="HB352" s="4"/>
      <c r="HC352" s="4"/>
      <c r="HD352" s="4"/>
      <c r="HE352" s="4"/>
      <c r="HF352" s="4"/>
      <c r="HG352" s="4"/>
      <c r="HH352" s="4"/>
      <c r="HI352" s="4"/>
      <c r="HJ352" s="4"/>
      <c r="HK352" s="4"/>
      <c r="HL352" s="4"/>
      <c r="HM352" s="4"/>
      <c r="HN352" s="4"/>
      <c r="HO352" s="4"/>
      <c r="HP352" s="4"/>
      <c r="HQ352" s="4"/>
      <c r="HR352" s="4"/>
      <c r="HS352" s="4"/>
      <c r="HT352" s="4"/>
      <c r="HU352" s="4"/>
      <c r="HV352" s="4"/>
      <c r="HW352" s="4"/>
      <c r="HX352" s="4"/>
      <c r="HY352" s="4"/>
      <c r="HZ352" s="4"/>
      <c r="IA352" s="4"/>
      <c r="IB352" s="4"/>
      <c r="IC352" s="4"/>
      <c r="ID352" s="4"/>
      <c r="IE352" s="4"/>
      <c r="IF352" s="4"/>
      <c r="IG352" s="4"/>
      <c r="IH352" s="4"/>
      <c r="II352" s="4"/>
      <c r="IJ352" s="4"/>
      <c r="IK352" s="4"/>
      <c r="IL352" s="4"/>
      <c r="IM352" s="4"/>
      <c r="IN352" s="4"/>
      <c r="IO352" s="4"/>
      <c r="IP352" s="4"/>
      <c r="IQ352" s="4"/>
      <c r="IR352" s="4"/>
      <c r="IS352" s="4"/>
      <c r="IT352" s="4"/>
      <c r="IU352" s="4"/>
      <c r="IV352" s="4"/>
      <c r="IW352" s="4"/>
      <c r="IX352" s="4"/>
      <c r="IY352" s="4"/>
      <c r="IZ352" s="4"/>
      <c r="JA352" s="4"/>
      <c r="JB352" s="4"/>
      <c r="JC352" s="4"/>
      <c r="JD352" s="4"/>
      <c r="JE352" s="4"/>
      <c r="JF352" s="4"/>
      <c r="JG352" s="4"/>
      <c r="JH352" s="4"/>
      <c r="JI352" s="4"/>
      <c r="JJ352" s="4"/>
      <c r="JK352" s="4"/>
      <c r="JL352" s="4"/>
      <c r="JM352" s="4"/>
      <c r="JN352" s="4"/>
      <c r="JO352" s="4"/>
      <c r="JP352" s="4"/>
      <c r="JQ352" s="4"/>
      <c r="JR352" s="4"/>
      <c r="JS352" s="4"/>
      <c r="JT352" s="4"/>
      <c r="JU352" s="4"/>
      <c r="JV352" s="4"/>
      <c r="JW352" s="4"/>
      <c r="JX352" s="4"/>
      <c r="JY352" s="4"/>
      <c r="JZ352" s="4"/>
      <c r="KA352" s="4"/>
      <c r="KB352" s="4"/>
      <c r="KC352" s="4"/>
      <c r="KD352" s="4"/>
      <c r="KE352" s="4"/>
      <c r="KF352" s="4"/>
      <c r="KG352" s="4"/>
      <c r="KH352" s="4"/>
      <c r="KI352" s="4"/>
      <c r="KJ352" s="4"/>
      <c r="KK352" s="4"/>
      <c r="KL352" s="4"/>
      <c r="KM352" s="4"/>
      <c r="KN352" s="4"/>
      <c r="KO352" s="4"/>
      <c r="KP352" s="4"/>
      <c r="KQ352" s="4"/>
      <c r="KR352" s="4"/>
      <c r="KS352" s="4"/>
      <c r="KT352" s="4"/>
      <c r="KU352" s="4"/>
      <c r="KV352" s="4"/>
      <c r="KW352" s="4"/>
      <c r="KX352" s="4"/>
      <c r="KY352" s="4"/>
      <c r="KZ352" s="4"/>
      <c r="LA352" s="4"/>
      <c r="LB352" s="4"/>
      <c r="LC352" s="4"/>
      <c r="LD352" s="4"/>
      <c r="LE352" s="4"/>
      <c r="LF352" s="4"/>
      <c r="LG352" s="4"/>
      <c r="LH352" s="4"/>
      <c r="LI352" s="4"/>
      <c r="LJ352" s="4"/>
      <c r="LK352" s="4"/>
      <c r="LL352" s="4"/>
      <c r="LM352" s="4"/>
      <c r="LN352" s="4"/>
      <c r="LO352" s="4"/>
      <c r="LP352" s="4"/>
      <c r="LQ352" s="4"/>
      <c r="LR352" s="4"/>
      <c r="LS352" s="4"/>
      <c r="LT352" s="4"/>
      <c r="LU352" s="4"/>
      <c r="LV352" s="4"/>
      <c r="LW352" s="4"/>
      <c r="LX352" s="4"/>
      <c r="LY352" s="4"/>
      <c r="LZ352" s="4"/>
      <c r="MA352" s="4"/>
      <c r="MB352" s="4"/>
      <c r="MC352" s="4"/>
      <c r="MD352" s="4"/>
      <c r="ME352" s="4"/>
      <c r="MF352" s="4"/>
      <c r="MG352" s="4"/>
      <c r="MH352" s="4"/>
      <c r="MI352" s="4"/>
      <c r="MJ352" s="4"/>
      <c r="MK352" s="4"/>
      <c r="ML352" s="4"/>
      <c r="MM352" s="4"/>
      <c r="MN352" s="4"/>
      <c r="MO352" s="4"/>
      <c r="MP352" s="4"/>
      <c r="MQ352" s="4"/>
      <c r="MR352" s="4"/>
      <c r="MS352" s="4"/>
      <c r="MT352" s="4"/>
      <c r="MU352" s="4"/>
      <c r="MV352" s="4"/>
      <c r="MW352" s="4"/>
      <c r="MX352" s="4"/>
      <c r="MY352" s="4"/>
      <c r="MZ352" s="4"/>
      <c r="NA352" s="4"/>
      <c r="NB352" s="4"/>
      <c r="NC352" s="4"/>
      <c r="ND352" s="4"/>
      <c r="NE352" s="4"/>
      <c r="NF352" s="4"/>
      <c r="NG352" s="4"/>
      <c r="NH352" s="4"/>
      <c r="NI352" s="4"/>
      <c r="NJ352" s="4"/>
      <c r="NK352" s="4"/>
      <c r="NL352" s="4"/>
      <c r="NM352" s="4"/>
      <c r="NN352" s="4"/>
      <c r="NO352" s="4"/>
      <c r="NP352" s="4"/>
      <c r="NQ352" s="4"/>
      <c r="NR352" s="4"/>
      <c r="NS352" s="4"/>
      <c r="NT352" s="4"/>
      <c r="NU352" s="4"/>
      <c r="NV352" s="4"/>
      <c r="NW352" s="4"/>
      <c r="NX352" s="4"/>
      <c r="NY352" s="4"/>
      <c r="NZ352" s="4"/>
      <c r="OA352" s="4"/>
      <c r="OB352" s="4"/>
      <c r="OC352" s="4"/>
      <c r="OD352" s="4"/>
      <c r="OE352" s="4"/>
      <c r="OF352" s="4"/>
      <c r="OG352" s="4"/>
      <c r="OH352" s="4"/>
      <c r="OI352" s="4"/>
      <c r="OJ352" s="4"/>
      <c r="OK352" s="4"/>
      <c r="OL352" s="4"/>
      <c r="OM352" s="4"/>
      <c r="ON352" s="4"/>
      <c r="OO352" s="4"/>
      <c r="OP352" s="4"/>
      <c r="OQ352" s="4"/>
      <c r="OR352" s="4"/>
      <c r="OS352" s="4"/>
      <c r="OT352" s="4"/>
      <c r="OU352" s="4"/>
      <c r="OV352" s="4"/>
      <c r="OW352" s="4"/>
      <c r="OX352" s="4"/>
      <c r="OY352" s="4"/>
      <c r="OZ352" s="4"/>
      <c r="PA352" s="4"/>
    </row>
    <row r="353" spans="1:417" s="16" customFormat="1" ht="45" customHeight="1" thickBot="1" x14ac:dyDescent="0.3">
      <c r="A353" s="293"/>
      <c r="B353" s="44" t="str">
        <f t="shared" si="224"/>
        <v>ГБУЗ АО АМОКБ</v>
      </c>
      <c r="C353" s="318" t="s">
        <v>338</v>
      </c>
      <c r="D353" s="19" t="str">
        <f t="shared" si="220"/>
        <v>Содержание (эксплуатация) имущества, находящего в собственности Астраханской области</v>
      </c>
      <c r="E353" s="295" t="s">
        <v>275</v>
      </c>
      <c r="F353" s="44" t="str">
        <f t="shared" si="277"/>
        <v>заключение договоров</v>
      </c>
      <c r="G353" s="295" t="s">
        <v>277</v>
      </c>
      <c r="H353" s="44" t="str">
        <f t="shared" si="25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353" s="284" t="s">
        <v>276</v>
      </c>
      <c r="J353" s="44" t="str">
        <f t="shared" ref="J353:J381" si="280">IF(I353="",J352,I353)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353" s="71" t="s">
        <v>227</v>
      </c>
      <c r="L353" s="70" t="s">
        <v>3</v>
      </c>
      <c r="M353" s="67" t="s">
        <v>5</v>
      </c>
      <c r="N353" s="98">
        <v>100</v>
      </c>
      <c r="O353" s="98">
        <v>100</v>
      </c>
      <c r="P353" s="51">
        <f t="shared" ref="P353:P386" si="281">IF(AND(N353&lt;&gt;0,M353="Кач."),O353/N353*100,"")</f>
        <v>100</v>
      </c>
      <c r="Q353" s="57"/>
      <c r="R353" s="283">
        <f>IFERROR(AVERAGE(P353:P354),"")</f>
        <v>100</v>
      </c>
      <c r="S353" s="282">
        <f>AVERAGE(Q353:Q354)</f>
        <v>100</v>
      </c>
      <c r="T353" s="279">
        <f>IFERROR((R353*0.7+S353*0.3)*2,S353*2)</f>
        <v>200</v>
      </c>
      <c r="U353" s="295" t="str">
        <f>IF(T353&lt;170,"ГЗ по услуге (работе) НЕ выполнено","")&amp;IF(AND(T353&gt;=170,T353&lt;=200),"ГЗ по услуге (работе) выполнено","")&amp;IF(T353&gt;200,"ГЗ по услуге (работе) ПЕРЕвыполнено","")</f>
        <v>ГЗ по услуге (работе) выполнено</v>
      </c>
      <c r="V353" s="295"/>
      <c r="W353" s="308"/>
      <c r="X353" s="30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  <c r="DE353" s="4"/>
      <c r="DF353" s="4"/>
      <c r="DG353" s="4"/>
      <c r="DH353" s="4"/>
      <c r="DI353" s="4"/>
      <c r="DJ353" s="4"/>
      <c r="DK353" s="4"/>
      <c r="DL353" s="4"/>
      <c r="DM353" s="4"/>
      <c r="DN353" s="4"/>
      <c r="DO353" s="4"/>
      <c r="DP353" s="4"/>
      <c r="DQ353" s="4"/>
      <c r="DR353" s="4"/>
      <c r="DS353" s="4"/>
      <c r="DT353" s="4"/>
      <c r="DU353" s="4"/>
      <c r="DV353" s="4"/>
      <c r="DW353" s="4"/>
      <c r="DX353" s="4"/>
      <c r="DY353" s="4"/>
      <c r="DZ353" s="4"/>
      <c r="EA353" s="4"/>
      <c r="EB353" s="4"/>
      <c r="EC353" s="4"/>
      <c r="ED353" s="4"/>
      <c r="EE353" s="4"/>
      <c r="EF353" s="4"/>
      <c r="EG353" s="4"/>
      <c r="EH353" s="4"/>
      <c r="EI353" s="4"/>
      <c r="EJ353" s="4"/>
      <c r="EK353" s="4"/>
      <c r="EL353" s="4"/>
      <c r="EM353" s="4"/>
      <c r="EN353" s="4"/>
      <c r="EO353" s="4"/>
      <c r="EP353" s="4"/>
      <c r="EQ353" s="4"/>
      <c r="ER353" s="4"/>
      <c r="ES353" s="4"/>
      <c r="ET353" s="4"/>
      <c r="EU353" s="4"/>
      <c r="EV353" s="4"/>
      <c r="EW353" s="4"/>
      <c r="EX353" s="4"/>
      <c r="EY353" s="4"/>
      <c r="EZ353" s="4"/>
      <c r="FA353" s="4"/>
      <c r="FB353" s="4"/>
      <c r="FC353" s="4"/>
      <c r="FD353" s="4"/>
      <c r="FE353" s="4"/>
      <c r="FF353" s="4"/>
      <c r="FG353" s="4"/>
      <c r="FH353" s="4"/>
      <c r="FI353" s="4"/>
      <c r="FJ353" s="4"/>
      <c r="FK353" s="4"/>
      <c r="FL353" s="4"/>
      <c r="FM353" s="4"/>
      <c r="FN353" s="4"/>
      <c r="FO353" s="4"/>
      <c r="FP353" s="4"/>
      <c r="FQ353" s="4"/>
      <c r="FR353" s="4"/>
      <c r="FS353" s="4"/>
      <c r="FT353" s="4"/>
      <c r="FU353" s="4"/>
      <c r="FV353" s="4"/>
      <c r="FW353" s="4"/>
      <c r="FX353" s="4"/>
      <c r="FY353" s="4"/>
      <c r="FZ353" s="4"/>
      <c r="GA353" s="4"/>
      <c r="GB353" s="4"/>
      <c r="GC353" s="4"/>
      <c r="GD353" s="4"/>
      <c r="GE353" s="4"/>
      <c r="GF353" s="4"/>
      <c r="GG353" s="4"/>
      <c r="GH353" s="4"/>
      <c r="GI353" s="4"/>
      <c r="GJ353" s="4"/>
      <c r="GK353" s="4"/>
      <c r="GL353" s="4"/>
      <c r="GM353" s="4"/>
      <c r="GN353" s="4"/>
      <c r="GO353" s="4"/>
      <c r="GP353" s="4"/>
      <c r="GQ353" s="4"/>
      <c r="GR353" s="4"/>
      <c r="GS353" s="4"/>
      <c r="GT353" s="4"/>
      <c r="GU353" s="4"/>
      <c r="GV353" s="4"/>
      <c r="GW353" s="4"/>
      <c r="GX353" s="4"/>
      <c r="GY353" s="4"/>
      <c r="GZ353" s="4"/>
      <c r="HA353" s="4"/>
      <c r="HB353" s="4"/>
      <c r="HC353" s="4"/>
      <c r="HD353" s="4"/>
      <c r="HE353" s="4"/>
      <c r="HF353" s="4"/>
      <c r="HG353" s="4"/>
      <c r="HH353" s="4"/>
      <c r="HI353" s="4"/>
      <c r="HJ353" s="4"/>
      <c r="HK353" s="4"/>
      <c r="HL353" s="4"/>
      <c r="HM353" s="4"/>
      <c r="HN353" s="4"/>
      <c r="HO353" s="4"/>
      <c r="HP353" s="4"/>
      <c r="HQ353" s="4"/>
      <c r="HR353" s="4"/>
      <c r="HS353" s="4"/>
      <c r="HT353" s="4"/>
      <c r="HU353" s="4"/>
      <c r="HV353" s="4"/>
      <c r="HW353" s="4"/>
      <c r="HX353" s="4"/>
      <c r="HY353" s="4"/>
      <c r="HZ353" s="4"/>
      <c r="IA353" s="4"/>
      <c r="IB353" s="4"/>
      <c r="IC353" s="4"/>
      <c r="ID353" s="4"/>
      <c r="IE353" s="4"/>
      <c r="IF353" s="4"/>
      <c r="IG353" s="4"/>
      <c r="IH353" s="4"/>
      <c r="II353" s="4"/>
      <c r="IJ353" s="4"/>
      <c r="IK353" s="4"/>
      <c r="IL353" s="4"/>
      <c r="IM353" s="4"/>
      <c r="IN353" s="4"/>
      <c r="IO353" s="4"/>
      <c r="IP353" s="4"/>
      <c r="IQ353" s="4"/>
      <c r="IR353" s="4"/>
      <c r="IS353" s="4"/>
      <c r="IT353" s="4"/>
      <c r="IU353" s="4"/>
      <c r="IV353" s="4"/>
      <c r="IW353" s="4"/>
      <c r="IX353" s="4"/>
      <c r="IY353" s="4"/>
      <c r="IZ353" s="4"/>
      <c r="JA353" s="4"/>
      <c r="JB353" s="4"/>
      <c r="JC353" s="4"/>
      <c r="JD353" s="4"/>
      <c r="JE353" s="4"/>
      <c r="JF353" s="4"/>
      <c r="JG353" s="4"/>
      <c r="JH353" s="4"/>
      <c r="JI353" s="4"/>
      <c r="JJ353" s="4"/>
      <c r="JK353" s="4"/>
      <c r="JL353" s="4"/>
      <c r="JM353" s="4"/>
      <c r="JN353" s="4"/>
      <c r="JO353" s="4"/>
      <c r="JP353" s="4"/>
      <c r="JQ353" s="4"/>
      <c r="JR353" s="4"/>
      <c r="JS353" s="4"/>
      <c r="JT353" s="4"/>
      <c r="JU353" s="4"/>
      <c r="JV353" s="4"/>
      <c r="JW353" s="4"/>
      <c r="JX353" s="4"/>
      <c r="JY353" s="4"/>
      <c r="JZ353" s="4"/>
      <c r="KA353" s="4"/>
      <c r="KB353" s="4"/>
      <c r="KC353" s="4"/>
      <c r="KD353" s="4"/>
      <c r="KE353" s="4"/>
      <c r="KF353" s="4"/>
      <c r="KG353" s="4"/>
      <c r="KH353" s="4"/>
      <c r="KI353" s="4"/>
      <c r="KJ353" s="4"/>
      <c r="KK353" s="4"/>
      <c r="KL353" s="4"/>
      <c r="KM353" s="4"/>
      <c r="KN353" s="4"/>
      <c r="KO353" s="4"/>
      <c r="KP353" s="4"/>
      <c r="KQ353" s="4"/>
      <c r="KR353" s="4"/>
      <c r="KS353" s="4"/>
      <c r="KT353" s="4"/>
      <c r="KU353" s="4"/>
      <c r="KV353" s="4"/>
      <c r="KW353" s="4"/>
      <c r="KX353" s="4"/>
      <c r="KY353" s="4"/>
      <c r="KZ353" s="4"/>
      <c r="LA353" s="4"/>
      <c r="LB353" s="4"/>
      <c r="LC353" s="4"/>
      <c r="LD353" s="4"/>
      <c r="LE353" s="4"/>
      <c r="LF353" s="4"/>
      <c r="LG353" s="4"/>
      <c r="LH353" s="4"/>
      <c r="LI353" s="4"/>
      <c r="LJ353" s="4"/>
      <c r="LK353" s="4"/>
      <c r="LL353" s="4"/>
      <c r="LM353" s="4"/>
      <c r="LN353" s="4"/>
      <c r="LO353" s="4"/>
      <c r="LP353" s="4"/>
      <c r="LQ353" s="4"/>
      <c r="LR353" s="4"/>
      <c r="LS353" s="4"/>
      <c r="LT353" s="4"/>
      <c r="LU353" s="4"/>
      <c r="LV353" s="4"/>
      <c r="LW353" s="4"/>
      <c r="LX353" s="4"/>
      <c r="LY353" s="4"/>
      <c r="LZ353" s="4"/>
      <c r="MA353" s="4"/>
      <c r="MB353" s="4"/>
      <c r="MC353" s="4"/>
      <c r="MD353" s="4"/>
      <c r="ME353" s="4"/>
      <c r="MF353" s="4"/>
      <c r="MG353" s="4"/>
      <c r="MH353" s="4"/>
      <c r="MI353" s="4"/>
      <c r="MJ353" s="4"/>
      <c r="MK353" s="4"/>
      <c r="ML353" s="4"/>
      <c r="MM353" s="4"/>
      <c r="MN353" s="4"/>
      <c r="MO353" s="4"/>
      <c r="MP353" s="4"/>
      <c r="MQ353" s="4"/>
      <c r="MR353" s="4"/>
      <c r="MS353" s="4"/>
      <c r="MT353" s="4"/>
      <c r="MU353" s="4"/>
      <c r="MV353" s="4"/>
      <c r="MW353" s="4"/>
      <c r="MX353" s="4"/>
      <c r="MY353" s="4"/>
      <c r="MZ353" s="4"/>
      <c r="NA353" s="4"/>
      <c r="NB353" s="4"/>
      <c r="NC353" s="4"/>
      <c r="ND353" s="4"/>
      <c r="NE353" s="4"/>
      <c r="NF353" s="4"/>
      <c r="NG353" s="4"/>
      <c r="NH353" s="4"/>
      <c r="NI353" s="4"/>
      <c r="NJ353" s="4"/>
      <c r="NK353" s="4"/>
      <c r="NL353" s="4"/>
      <c r="NM353" s="4"/>
      <c r="NN353" s="4"/>
      <c r="NO353" s="4"/>
      <c r="NP353" s="4"/>
      <c r="NQ353" s="4"/>
      <c r="NR353" s="4"/>
      <c r="NS353" s="4"/>
      <c r="NT353" s="4"/>
      <c r="NU353" s="4"/>
      <c r="NV353" s="4"/>
      <c r="NW353" s="4"/>
      <c r="NX353" s="4"/>
      <c r="NY353" s="4"/>
      <c r="NZ353" s="4"/>
      <c r="OA353" s="4"/>
      <c r="OB353" s="4"/>
      <c r="OC353" s="4"/>
      <c r="OD353" s="4"/>
      <c r="OE353" s="4"/>
      <c r="OF353" s="4"/>
      <c r="OG353" s="4"/>
      <c r="OH353" s="4"/>
      <c r="OI353" s="4"/>
      <c r="OJ353" s="4"/>
      <c r="OK353" s="4"/>
      <c r="OL353" s="4"/>
      <c r="OM353" s="4"/>
      <c r="ON353" s="4"/>
      <c r="OO353" s="4"/>
      <c r="OP353" s="4"/>
      <c r="OQ353" s="4"/>
      <c r="OR353" s="4"/>
      <c r="OS353" s="4"/>
      <c r="OT353" s="4"/>
      <c r="OU353" s="4"/>
      <c r="OV353" s="4"/>
      <c r="OW353" s="4"/>
      <c r="OX353" s="4"/>
      <c r="OY353" s="4"/>
      <c r="OZ353" s="4"/>
      <c r="PA353" s="4"/>
    </row>
    <row r="354" spans="1:417" s="16" customFormat="1" ht="43.5" customHeight="1" thickBot="1" x14ac:dyDescent="0.3">
      <c r="A354" s="294"/>
      <c r="B354" s="44" t="str">
        <f t="shared" si="224"/>
        <v>ГБУЗ АО АМОКБ</v>
      </c>
      <c r="C354" s="320"/>
      <c r="D354" s="19" t="str">
        <f t="shared" si="220"/>
        <v>Содержание (эксплуатация) имущества, находящего в собственности Астраханской области</v>
      </c>
      <c r="E354" s="295"/>
      <c r="F354" s="44" t="str">
        <f t="shared" si="277"/>
        <v>заключение договоров</v>
      </c>
      <c r="G354" s="295"/>
      <c r="H354" s="44" t="str">
        <f t="shared" si="25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354" s="286"/>
      <c r="J354" s="44" t="str">
        <f t="shared" si="280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354" s="72" t="s">
        <v>232</v>
      </c>
      <c r="L354" s="70" t="s">
        <v>228</v>
      </c>
      <c r="M354" s="76" t="s">
        <v>42</v>
      </c>
      <c r="N354" s="96">
        <v>67.17</v>
      </c>
      <c r="O354" s="96">
        <v>67.17</v>
      </c>
      <c r="P354" s="58"/>
      <c r="Q354" s="55">
        <f>IF(AND(N354&lt;&gt;0,M354="объем"),(O354/N354*100),"")</f>
        <v>100</v>
      </c>
      <c r="R354" s="283"/>
      <c r="S354" s="282"/>
      <c r="T354" s="279"/>
      <c r="U354" s="295"/>
      <c r="V354" s="295"/>
      <c r="W354" s="309"/>
      <c r="X354" s="305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  <c r="DE354" s="4"/>
      <c r="DF354" s="4"/>
      <c r="DG354" s="4"/>
      <c r="DH354" s="4"/>
      <c r="DI354" s="4"/>
      <c r="DJ354" s="4"/>
      <c r="DK354" s="4"/>
      <c r="DL354" s="4"/>
      <c r="DM354" s="4"/>
      <c r="DN354" s="4"/>
      <c r="DO354" s="4"/>
      <c r="DP354" s="4"/>
      <c r="DQ354" s="4"/>
      <c r="DR354" s="4"/>
      <c r="DS354" s="4"/>
      <c r="DT354" s="4"/>
      <c r="DU354" s="4"/>
      <c r="DV354" s="4"/>
      <c r="DW354" s="4"/>
      <c r="DX354" s="4"/>
      <c r="DY354" s="4"/>
      <c r="DZ354" s="4"/>
      <c r="EA354" s="4"/>
      <c r="EB354" s="4"/>
      <c r="EC354" s="4"/>
      <c r="ED354" s="4"/>
      <c r="EE354" s="4"/>
      <c r="EF354" s="4"/>
      <c r="EG354" s="4"/>
      <c r="EH354" s="4"/>
      <c r="EI354" s="4"/>
      <c r="EJ354" s="4"/>
      <c r="EK354" s="4"/>
      <c r="EL354" s="4"/>
      <c r="EM354" s="4"/>
      <c r="EN354" s="4"/>
      <c r="EO354" s="4"/>
      <c r="EP354" s="4"/>
      <c r="EQ354" s="4"/>
      <c r="ER354" s="4"/>
      <c r="ES354" s="4"/>
      <c r="ET354" s="4"/>
      <c r="EU354" s="4"/>
      <c r="EV354" s="4"/>
      <c r="EW354" s="4"/>
      <c r="EX354" s="4"/>
      <c r="EY354" s="4"/>
      <c r="EZ354" s="4"/>
      <c r="FA354" s="4"/>
      <c r="FB354" s="4"/>
      <c r="FC354" s="4"/>
      <c r="FD354" s="4"/>
      <c r="FE354" s="4"/>
      <c r="FF354" s="4"/>
      <c r="FG354" s="4"/>
      <c r="FH354" s="4"/>
      <c r="FI354" s="4"/>
      <c r="FJ354" s="4"/>
      <c r="FK354" s="4"/>
      <c r="FL354" s="4"/>
      <c r="FM354" s="4"/>
      <c r="FN354" s="4"/>
      <c r="FO354" s="4"/>
      <c r="FP354" s="4"/>
      <c r="FQ354" s="4"/>
      <c r="FR354" s="4"/>
      <c r="FS354" s="4"/>
      <c r="FT354" s="4"/>
      <c r="FU354" s="4"/>
      <c r="FV354" s="4"/>
      <c r="FW354" s="4"/>
      <c r="FX354" s="4"/>
      <c r="FY354" s="4"/>
      <c r="FZ354" s="4"/>
      <c r="GA354" s="4"/>
      <c r="GB354" s="4"/>
      <c r="GC354" s="4"/>
      <c r="GD354" s="4"/>
      <c r="GE354" s="4"/>
      <c r="GF354" s="4"/>
      <c r="GG354" s="4"/>
      <c r="GH354" s="4"/>
      <c r="GI354" s="4"/>
      <c r="GJ354" s="4"/>
      <c r="GK354" s="4"/>
      <c r="GL354" s="4"/>
      <c r="GM354" s="4"/>
      <c r="GN354" s="4"/>
      <c r="GO354" s="4"/>
      <c r="GP354" s="4"/>
      <c r="GQ354" s="4"/>
      <c r="GR354" s="4"/>
      <c r="GS354" s="4"/>
      <c r="GT354" s="4"/>
      <c r="GU354" s="4"/>
      <c r="GV354" s="4"/>
      <c r="GW354" s="4"/>
      <c r="GX354" s="4"/>
      <c r="GY354" s="4"/>
      <c r="GZ354" s="4"/>
      <c r="HA354" s="4"/>
      <c r="HB354" s="4"/>
      <c r="HC354" s="4"/>
      <c r="HD354" s="4"/>
      <c r="HE354" s="4"/>
      <c r="HF354" s="4"/>
      <c r="HG354" s="4"/>
      <c r="HH354" s="4"/>
      <c r="HI354" s="4"/>
      <c r="HJ354" s="4"/>
      <c r="HK354" s="4"/>
      <c r="HL354" s="4"/>
      <c r="HM354" s="4"/>
      <c r="HN354" s="4"/>
      <c r="HO354" s="4"/>
      <c r="HP354" s="4"/>
      <c r="HQ354" s="4"/>
      <c r="HR354" s="4"/>
      <c r="HS354" s="4"/>
      <c r="HT354" s="4"/>
      <c r="HU354" s="4"/>
      <c r="HV354" s="4"/>
      <c r="HW354" s="4"/>
      <c r="HX354" s="4"/>
      <c r="HY354" s="4"/>
      <c r="HZ354" s="4"/>
      <c r="IA354" s="4"/>
      <c r="IB354" s="4"/>
      <c r="IC354" s="4"/>
      <c r="ID354" s="4"/>
      <c r="IE354" s="4"/>
      <c r="IF354" s="4"/>
      <c r="IG354" s="4"/>
      <c r="IH354" s="4"/>
      <c r="II354" s="4"/>
      <c r="IJ354" s="4"/>
      <c r="IK354" s="4"/>
      <c r="IL354" s="4"/>
      <c r="IM354" s="4"/>
      <c r="IN354" s="4"/>
      <c r="IO354" s="4"/>
      <c r="IP354" s="4"/>
      <c r="IQ354" s="4"/>
      <c r="IR354" s="4"/>
      <c r="IS354" s="4"/>
      <c r="IT354" s="4"/>
      <c r="IU354" s="4"/>
      <c r="IV354" s="4"/>
      <c r="IW354" s="4"/>
      <c r="IX354" s="4"/>
      <c r="IY354" s="4"/>
      <c r="IZ354" s="4"/>
      <c r="JA354" s="4"/>
      <c r="JB354" s="4"/>
      <c r="JC354" s="4"/>
      <c r="JD354" s="4"/>
      <c r="JE354" s="4"/>
      <c r="JF354" s="4"/>
      <c r="JG354" s="4"/>
      <c r="JH354" s="4"/>
      <c r="JI354" s="4"/>
      <c r="JJ354" s="4"/>
      <c r="JK354" s="4"/>
      <c r="JL354" s="4"/>
      <c r="JM354" s="4"/>
      <c r="JN354" s="4"/>
      <c r="JO354" s="4"/>
      <c r="JP354" s="4"/>
      <c r="JQ354" s="4"/>
      <c r="JR354" s="4"/>
      <c r="JS354" s="4"/>
      <c r="JT354" s="4"/>
      <c r="JU354" s="4"/>
      <c r="JV354" s="4"/>
      <c r="JW354" s="4"/>
      <c r="JX354" s="4"/>
      <c r="JY354" s="4"/>
      <c r="JZ354" s="4"/>
      <c r="KA354" s="4"/>
      <c r="KB354" s="4"/>
      <c r="KC354" s="4"/>
      <c r="KD354" s="4"/>
      <c r="KE354" s="4"/>
      <c r="KF354" s="4"/>
      <c r="KG354" s="4"/>
      <c r="KH354" s="4"/>
      <c r="KI354" s="4"/>
      <c r="KJ354" s="4"/>
      <c r="KK354" s="4"/>
      <c r="KL354" s="4"/>
      <c r="KM354" s="4"/>
      <c r="KN354" s="4"/>
      <c r="KO354" s="4"/>
      <c r="KP354" s="4"/>
      <c r="KQ354" s="4"/>
      <c r="KR354" s="4"/>
      <c r="KS354" s="4"/>
      <c r="KT354" s="4"/>
      <c r="KU354" s="4"/>
      <c r="KV354" s="4"/>
      <c r="KW354" s="4"/>
      <c r="KX354" s="4"/>
      <c r="KY354" s="4"/>
      <c r="KZ354" s="4"/>
      <c r="LA354" s="4"/>
      <c r="LB354" s="4"/>
      <c r="LC354" s="4"/>
      <c r="LD354" s="4"/>
      <c r="LE354" s="4"/>
      <c r="LF354" s="4"/>
      <c r="LG354" s="4"/>
      <c r="LH354" s="4"/>
      <c r="LI354" s="4"/>
      <c r="LJ354" s="4"/>
      <c r="LK354" s="4"/>
      <c r="LL354" s="4"/>
      <c r="LM354" s="4"/>
      <c r="LN354" s="4"/>
      <c r="LO354" s="4"/>
      <c r="LP354" s="4"/>
      <c r="LQ354" s="4"/>
      <c r="LR354" s="4"/>
      <c r="LS354" s="4"/>
      <c r="LT354" s="4"/>
      <c r="LU354" s="4"/>
      <c r="LV354" s="4"/>
      <c r="LW354" s="4"/>
      <c r="LX354" s="4"/>
      <c r="LY354" s="4"/>
      <c r="LZ354" s="4"/>
      <c r="MA354" s="4"/>
      <c r="MB354" s="4"/>
      <c r="MC354" s="4"/>
      <c r="MD354" s="4"/>
      <c r="ME354" s="4"/>
      <c r="MF354" s="4"/>
      <c r="MG354" s="4"/>
      <c r="MH354" s="4"/>
      <c r="MI354" s="4"/>
      <c r="MJ354" s="4"/>
      <c r="MK354" s="4"/>
      <c r="ML354" s="4"/>
      <c r="MM354" s="4"/>
      <c r="MN354" s="4"/>
      <c r="MO354" s="4"/>
      <c r="MP354" s="4"/>
      <c r="MQ354" s="4"/>
      <c r="MR354" s="4"/>
      <c r="MS354" s="4"/>
      <c r="MT354" s="4"/>
      <c r="MU354" s="4"/>
      <c r="MV354" s="4"/>
      <c r="MW354" s="4"/>
      <c r="MX354" s="4"/>
      <c r="MY354" s="4"/>
      <c r="MZ354" s="4"/>
      <c r="NA354" s="4"/>
      <c r="NB354" s="4"/>
      <c r="NC354" s="4"/>
      <c r="ND354" s="4"/>
      <c r="NE354" s="4"/>
      <c r="NF354" s="4"/>
      <c r="NG354" s="4"/>
      <c r="NH354" s="4"/>
      <c r="NI354" s="4"/>
      <c r="NJ354" s="4"/>
      <c r="NK354" s="4"/>
      <c r="NL354" s="4"/>
      <c r="NM354" s="4"/>
      <c r="NN354" s="4"/>
      <c r="NO354" s="4"/>
      <c r="NP354" s="4"/>
      <c r="NQ354" s="4"/>
      <c r="NR354" s="4"/>
      <c r="NS354" s="4"/>
      <c r="NT354" s="4"/>
      <c r="NU354" s="4"/>
      <c r="NV354" s="4"/>
      <c r="NW354" s="4"/>
      <c r="NX354" s="4"/>
      <c r="NY354" s="4"/>
      <c r="NZ354" s="4"/>
      <c r="OA354" s="4"/>
      <c r="OB354" s="4"/>
      <c r="OC354" s="4"/>
      <c r="OD354" s="4"/>
      <c r="OE354" s="4"/>
      <c r="OF354" s="4"/>
      <c r="OG354" s="4"/>
      <c r="OH354" s="4"/>
      <c r="OI354" s="4"/>
      <c r="OJ354" s="4"/>
      <c r="OK354" s="4"/>
      <c r="OL354" s="4"/>
      <c r="OM354" s="4"/>
      <c r="ON354" s="4"/>
      <c r="OO354" s="4"/>
      <c r="OP354" s="4"/>
      <c r="OQ354" s="4"/>
      <c r="OR354" s="4"/>
      <c r="OS354" s="4"/>
      <c r="OT354" s="4"/>
      <c r="OU354" s="4"/>
      <c r="OV354" s="4"/>
      <c r="OW354" s="4"/>
      <c r="OX354" s="4"/>
      <c r="OY354" s="4"/>
      <c r="OZ354" s="4"/>
      <c r="PA354" s="4"/>
    </row>
    <row r="355" spans="1:417" s="16" customFormat="1" ht="53.25" customHeight="1" thickBot="1" x14ac:dyDescent="0.3">
      <c r="A355" s="434" t="s">
        <v>17</v>
      </c>
      <c r="B355" s="44" t="str">
        <f t="shared" ref="B355:B367" si="282">IF(A355="",B354,A355)</f>
        <v>ГБУЗ АО БСМЭ</v>
      </c>
      <c r="C355" s="382" t="s">
        <v>54</v>
      </c>
      <c r="D355" s="19" t="str">
        <f t="shared" si="220"/>
        <v>Судебно-медицинская экспертиза</v>
      </c>
      <c r="E355" s="295" t="s">
        <v>54</v>
      </c>
      <c r="F355" s="44" t="str">
        <f t="shared" si="277"/>
        <v>Судебно-медицинская экспертиза</v>
      </c>
      <c r="G355" s="295" t="s">
        <v>47</v>
      </c>
      <c r="H355" s="44" t="str">
        <f t="shared" si="257"/>
        <v>Не предусмотрено</v>
      </c>
      <c r="I355" s="295" t="s">
        <v>54</v>
      </c>
      <c r="J355" s="44" t="str">
        <f t="shared" si="280"/>
        <v>Судебно-медицинская экспертиза</v>
      </c>
      <c r="K355" s="68" t="s">
        <v>55</v>
      </c>
      <c r="L355" s="67" t="s">
        <v>3</v>
      </c>
      <c r="M355" s="67" t="s">
        <v>5</v>
      </c>
      <c r="N355" s="98">
        <v>100</v>
      </c>
      <c r="O355" s="98">
        <v>100</v>
      </c>
      <c r="P355" s="51">
        <f>IF(AND(N355&lt;&gt;0,M355="Кач."),O355/N355*100,"")</f>
        <v>100</v>
      </c>
      <c r="Q355" s="51"/>
      <c r="R355" s="276">
        <f>IFERROR(AVERAGE(P355:P356),"")</f>
        <v>100</v>
      </c>
      <c r="S355" s="274">
        <f>AVERAGE(Q355:Q356)</f>
        <v>89.468926553672333</v>
      </c>
      <c r="T355" s="272">
        <f>IFERROR((R355*0.7+S355*0.3)*2,S355*2)</f>
        <v>193.68135593220339</v>
      </c>
      <c r="U355" s="284" t="str">
        <f>IF(T355&lt;170,"ГЗ по услуге (работе) НЕ выполнено","")&amp;IF(AND(T355&gt;=170,T355&lt;=200),"ГЗ по услуге (работе) выполнено","")&amp;IF(T355&gt;200,"ГЗ по услуге (работе) ПЕРЕвыполнено","")</f>
        <v>ГЗ по услуге (работе) выполнено</v>
      </c>
      <c r="V355" s="284"/>
      <c r="W355" s="361">
        <f>AVERAGE(T355:T358)</f>
        <v>200.41270593812965</v>
      </c>
      <c r="X355" s="368" t="str">
        <f>IF(W355&lt;170,"ГЗ по учреждению не выполнено","")&amp;IF(AND(W355&gt;=170,W355&lt;=200),"ГЗ по учреждению выполнено","")&amp;IF(W355&gt;200,"ГЗ по учреждению перевыполнено","")</f>
        <v>ГЗ по учреждению перевыполнено</v>
      </c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  <c r="DE355" s="4"/>
      <c r="DF355" s="4"/>
      <c r="DG355" s="4"/>
      <c r="DH355" s="4"/>
      <c r="DI355" s="4"/>
      <c r="DJ355" s="4"/>
      <c r="DK355" s="4"/>
      <c r="DL355" s="4"/>
      <c r="DM355" s="4"/>
      <c r="DN355" s="4"/>
      <c r="DO355" s="4"/>
      <c r="DP355" s="4"/>
      <c r="DQ355" s="4"/>
      <c r="DR355" s="4"/>
      <c r="DS355" s="4"/>
      <c r="DT355" s="4"/>
      <c r="DU355" s="4"/>
      <c r="DV355" s="4"/>
      <c r="DW355" s="4"/>
      <c r="DX355" s="4"/>
      <c r="DY355" s="4"/>
      <c r="DZ355" s="4"/>
      <c r="EA355" s="4"/>
      <c r="EB355" s="4"/>
      <c r="EC355" s="4"/>
      <c r="ED355" s="4"/>
      <c r="EE355" s="4"/>
      <c r="EF355" s="4"/>
      <c r="EG355" s="4"/>
      <c r="EH355" s="4"/>
      <c r="EI355" s="4"/>
      <c r="EJ355" s="4"/>
      <c r="EK355" s="4"/>
      <c r="EL355" s="4"/>
      <c r="EM355" s="4"/>
      <c r="EN355" s="4"/>
      <c r="EO355" s="4"/>
      <c r="EP355" s="4"/>
      <c r="EQ355" s="4"/>
      <c r="ER355" s="4"/>
      <c r="ES355" s="4"/>
      <c r="ET355" s="4"/>
      <c r="EU355" s="4"/>
      <c r="EV355" s="4"/>
      <c r="EW355" s="4"/>
      <c r="EX355" s="4"/>
      <c r="EY355" s="4"/>
      <c r="EZ355" s="4"/>
      <c r="FA355" s="4"/>
      <c r="FB355" s="4"/>
      <c r="FC355" s="4"/>
      <c r="FD355" s="4"/>
      <c r="FE355" s="4"/>
      <c r="FF355" s="4"/>
      <c r="FG355" s="4"/>
      <c r="FH355" s="4"/>
      <c r="FI355" s="4"/>
      <c r="FJ355" s="4"/>
      <c r="FK355" s="4"/>
      <c r="FL355" s="4"/>
      <c r="FM355" s="4"/>
      <c r="FN355" s="4"/>
      <c r="FO355" s="4"/>
      <c r="FP355" s="4"/>
      <c r="FQ355" s="4"/>
      <c r="FR355" s="4"/>
      <c r="FS355" s="4"/>
      <c r="FT355" s="4"/>
      <c r="FU355" s="4"/>
      <c r="FV355" s="4"/>
      <c r="FW355" s="4"/>
      <c r="FX355" s="4"/>
      <c r="FY355" s="4"/>
      <c r="FZ355" s="4"/>
      <c r="GA355" s="4"/>
      <c r="GB355" s="4"/>
      <c r="GC355" s="4"/>
      <c r="GD355" s="4"/>
      <c r="GE355" s="4"/>
      <c r="GF355" s="4"/>
      <c r="GG355" s="4"/>
      <c r="GH355" s="4"/>
      <c r="GI355" s="4"/>
      <c r="GJ355" s="4"/>
      <c r="GK355" s="4"/>
      <c r="GL355" s="4"/>
      <c r="GM355" s="4"/>
      <c r="GN355" s="4"/>
      <c r="GO355" s="4"/>
      <c r="GP355" s="4"/>
      <c r="GQ355" s="4"/>
      <c r="GR355" s="4"/>
      <c r="GS355" s="4"/>
      <c r="GT355" s="4"/>
      <c r="GU355" s="4"/>
      <c r="GV355" s="4"/>
      <c r="GW355" s="4"/>
      <c r="GX355" s="4"/>
      <c r="GY355" s="4"/>
      <c r="GZ355" s="4"/>
      <c r="HA355" s="4"/>
      <c r="HB355" s="4"/>
      <c r="HC355" s="4"/>
      <c r="HD355" s="4"/>
      <c r="HE355" s="4"/>
      <c r="HF355" s="4"/>
      <c r="HG355" s="4"/>
      <c r="HH355" s="4"/>
      <c r="HI355" s="4"/>
      <c r="HJ355" s="4"/>
      <c r="HK355" s="4"/>
      <c r="HL355" s="4"/>
      <c r="HM355" s="4"/>
      <c r="HN355" s="4"/>
      <c r="HO355" s="4"/>
      <c r="HP355" s="4"/>
      <c r="HQ355" s="4"/>
      <c r="HR355" s="4"/>
      <c r="HS355" s="4"/>
      <c r="HT355" s="4"/>
      <c r="HU355" s="4"/>
      <c r="HV355" s="4"/>
      <c r="HW355" s="4"/>
      <c r="HX355" s="4"/>
      <c r="HY355" s="4"/>
      <c r="HZ355" s="4"/>
      <c r="IA355" s="4"/>
      <c r="IB355" s="4"/>
      <c r="IC355" s="4"/>
      <c r="ID355" s="4"/>
      <c r="IE355" s="4"/>
      <c r="IF355" s="4"/>
      <c r="IG355" s="4"/>
      <c r="IH355" s="4"/>
      <c r="II355" s="4"/>
      <c r="IJ355" s="4"/>
      <c r="IK355" s="4"/>
      <c r="IL355" s="4"/>
      <c r="IM355" s="4"/>
      <c r="IN355" s="4"/>
      <c r="IO355" s="4"/>
      <c r="IP355" s="4"/>
      <c r="IQ355" s="4"/>
      <c r="IR355" s="4"/>
      <c r="IS355" s="4"/>
      <c r="IT355" s="4"/>
      <c r="IU355" s="4"/>
      <c r="IV355" s="4"/>
      <c r="IW355" s="4"/>
      <c r="IX355" s="4"/>
      <c r="IY355" s="4"/>
      <c r="IZ355" s="4"/>
      <c r="JA355" s="4"/>
      <c r="JB355" s="4"/>
      <c r="JC355" s="4"/>
      <c r="JD355" s="4"/>
      <c r="JE355" s="4"/>
      <c r="JF355" s="4"/>
      <c r="JG355" s="4"/>
      <c r="JH355" s="4"/>
      <c r="JI355" s="4"/>
      <c r="JJ355" s="4"/>
      <c r="JK355" s="4"/>
      <c r="JL355" s="4"/>
      <c r="JM355" s="4"/>
      <c r="JN355" s="4"/>
      <c r="JO355" s="4"/>
      <c r="JP355" s="4"/>
      <c r="JQ355" s="4"/>
      <c r="JR355" s="4"/>
      <c r="JS355" s="4"/>
      <c r="JT355" s="4"/>
      <c r="JU355" s="4"/>
      <c r="JV355" s="4"/>
      <c r="JW355" s="4"/>
      <c r="JX355" s="4"/>
      <c r="JY355" s="4"/>
      <c r="JZ355" s="4"/>
      <c r="KA355" s="4"/>
      <c r="KB355" s="4"/>
      <c r="KC355" s="4"/>
      <c r="KD355" s="4"/>
      <c r="KE355" s="4"/>
      <c r="KF355" s="4"/>
      <c r="KG355" s="4"/>
      <c r="KH355" s="4"/>
      <c r="KI355" s="4"/>
      <c r="KJ355" s="4"/>
      <c r="KK355" s="4"/>
      <c r="KL355" s="4"/>
      <c r="KM355" s="4"/>
      <c r="KN355" s="4"/>
      <c r="KO355" s="4"/>
      <c r="KP355" s="4"/>
      <c r="KQ355" s="4"/>
      <c r="KR355" s="4"/>
      <c r="KS355" s="4"/>
      <c r="KT355" s="4"/>
      <c r="KU355" s="4"/>
      <c r="KV355" s="4"/>
      <c r="KW355" s="4"/>
      <c r="KX355" s="4"/>
      <c r="KY355" s="4"/>
      <c r="KZ355" s="4"/>
      <c r="LA355" s="4"/>
      <c r="LB355" s="4"/>
      <c r="LC355" s="4"/>
      <c r="LD355" s="4"/>
      <c r="LE355" s="4"/>
      <c r="LF355" s="4"/>
      <c r="LG355" s="4"/>
      <c r="LH355" s="4"/>
      <c r="LI355" s="4"/>
      <c r="LJ355" s="4"/>
      <c r="LK355" s="4"/>
      <c r="LL355" s="4"/>
      <c r="LM355" s="4"/>
      <c r="LN355" s="4"/>
      <c r="LO355" s="4"/>
      <c r="LP355" s="4"/>
      <c r="LQ355" s="4"/>
      <c r="LR355" s="4"/>
      <c r="LS355" s="4"/>
      <c r="LT355" s="4"/>
      <c r="LU355" s="4"/>
      <c r="LV355" s="4"/>
      <c r="LW355" s="4"/>
      <c r="LX355" s="4"/>
      <c r="LY355" s="4"/>
      <c r="LZ355" s="4"/>
      <c r="MA355" s="4"/>
      <c r="MB355" s="4"/>
      <c r="MC355" s="4"/>
      <c r="MD355" s="4"/>
      <c r="ME355" s="4"/>
      <c r="MF355" s="4"/>
      <c r="MG355" s="4"/>
      <c r="MH355" s="4"/>
      <c r="MI355" s="4"/>
      <c r="MJ355" s="4"/>
      <c r="MK355" s="4"/>
      <c r="ML355" s="4"/>
      <c r="MM355" s="4"/>
      <c r="MN355" s="4"/>
      <c r="MO355" s="4"/>
      <c r="MP355" s="4"/>
      <c r="MQ355" s="4"/>
      <c r="MR355" s="4"/>
      <c r="MS355" s="4"/>
      <c r="MT355" s="4"/>
      <c r="MU355" s="4"/>
      <c r="MV355" s="4"/>
      <c r="MW355" s="4"/>
      <c r="MX355" s="4"/>
      <c r="MY355" s="4"/>
      <c r="MZ355" s="4"/>
      <c r="NA355" s="4"/>
      <c r="NB355" s="4"/>
      <c r="NC355" s="4"/>
      <c r="ND355" s="4"/>
      <c r="NE355" s="4"/>
      <c r="NF355" s="4"/>
      <c r="NG355" s="4"/>
      <c r="NH355" s="4"/>
      <c r="NI355" s="4"/>
      <c r="NJ355" s="4"/>
      <c r="NK355" s="4"/>
      <c r="NL355" s="4"/>
      <c r="NM355" s="4"/>
      <c r="NN355" s="4"/>
      <c r="NO355" s="4"/>
      <c r="NP355" s="4"/>
      <c r="NQ355" s="4"/>
      <c r="NR355" s="4"/>
      <c r="NS355" s="4"/>
      <c r="NT355" s="4"/>
      <c r="NU355" s="4"/>
      <c r="NV355" s="4"/>
      <c r="NW355" s="4"/>
      <c r="NX355" s="4"/>
      <c r="NY355" s="4"/>
      <c r="NZ355" s="4"/>
      <c r="OA355" s="4"/>
      <c r="OB355" s="4"/>
      <c r="OC355" s="4"/>
      <c r="OD355" s="4"/>
      <c r="OE355" s="4"/>
      <c r="OF355" s="4"/>
      <c r="OG355" s="4"/>
      <c r="OH355" s="4"/>
      <c r="OI355" s="4"/>
      <c r="OJ355" s="4"/>
      <c r="OK355" s="4"/>
      <c r="OL355" s="4"/>
      <c r="OM355" s="4"/>
      <c r="ON355" s="4"/>
      <c r="OO355" s="4"/>
      <c r="OP355" s="4"/>
      <c r="OQ355" s="4"/>
      <c r="OR355" s="4"/>
      <c r="OS355" s="4"/>
      <c r="OT355" s="4"/>
      <c r="OU355" s="4"/>
      <c r="OV355" s="4"/>
      <c r="OW355" s="4"/>
      <c r="OX355" s="4"/>
      <c r="OY355" s="4"/>
      <c r="OZ355" s="4"/>
      <c r="PA355" s="4"/>
    </row>
    <row r="356" spans="1:417" s="16" customFormat="1" ht="53.25" customHeight="1" thickBot="1" x14ac:dyDescent="0.3">
      <c r="A356" s="434"/>
      <c r="B356" s="44" t="str">
        <f t="shared" si="282"/>
        <v>ГБУЗ АО БСМЭ</v>
      </c>
      <c r="C356" s="382"/>
      <c r="D356" s="19" t="str">
        <f t="shared" si="220"/>
        <v>Судебно-медицинская экспертиза</v>
      </c>
      <c r="E356" s="295"/>
      <c r="F356" s="44" t="str">
        <f t="shared" si="277"/>
        <v>Судебно-медицинская экспертиза</v>
      </c>
      <c r="G356" s="295"/>
      <c r="H356" s="44" t="str">
        <f t="shared" si="257"/>
        <v>Не предусмотрено</v>
      </c>
      <c r="I356" s="295"/>
      <c r="J356" s="44" t="str">
        <f t="shared" si="280"/>
        <v>Судебно-медицинская экспертиза</v>
      </c>
      <c r="K356" s="69" t="s">
        <v>56</v>
      </c>
      <c r="L356" s="70" t="s">
        <v>118</v>
      </c>
      <c r="M356" s="76" t="s">
        <v>42</v>
      </c>
      <c r="N356" s="96">
        <v>5900</v>
      </c>
      <c r="O356" s="139">
        <v>3959</v>
      </c>
      <c r="P356" s="53" t="str">
        <f t="shared" si="281"/>
        <v/>
      </c>
      <c r="Q356" s="52">
        <f t="shared" si="279"/>
        <v>89.468926553672333</v>
      </c>
      <c r="R356" s="280"/>
      <c r="S356" s="281"/>
      <c r="T356" s="273"/>
      <c r="U356" s="285"/>
      <c r="V356" s="285"/>
      <c r="W356" s="361"/>
      <c r="X356" s="368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  <c r="DE356" s="4"/>
      <c r="DF356" s="4"/>
      <c r="DG356" s="4"/>
      <c r="DH356" s="4"/>
      <c r="DI356" s="4"/>
      <c r="DJ356" s="4"/>
      <c r="DK356" s="4"/>
      <c r="DL356" s="4"/>
      <c r="DM356" s="4"/>
      <c r="DN356" s="4"/>
      <c r="DO356" s="4"/>
      <c r="DP356" s="4"/>
      <c r="DQ356" s="4"/>
      <c r="DR356" s="4"/>
      <c r="DS356" s="4"/>
      <c r="DT356" s="4"/>
      <c r="DU356" s="4"/>
      <c r="DV356" s="4"/>
      <c r="DW356" s="4"/>
      <c r="DX356" s="4"/>
      <c r="DY356" s="4"/>
      <c r="DZ356" s="4"/>
      <c r="EA356" s="4"/>
      <c r="EB356" s="4"/>
      <c r="EC356" s="4"/>
      <c r="ED356" s="4"/>
      <c r="EE356" s="4"/>
      <c r="EF356" s="4"/>
      <c r="EG356" s="4"/>
      <c r="EH356" s="4"/>
      <c r="EI356" s="4"/>
      <c r="EJ356" s="4"/>
      <c r="EK356" s="4"/>
      <c r="EL356" s="4"/>
      <c r="EM356" s="4"/>
      <c r="EN356" s="4"/>
      <c r="EO356" s="4"/>
      <c r="EP356" s="4"/>
      <c r="EQ356" s="4"/>
      <c r="ER356" s="4"/>
      <c r="ES356" s="4"/>
      <c r="ET356" s="4"/>
      <c r="EU356" s="4"/>
      <c r="EV356" s="4"/>
      <c r="EW356" s="4"/>
      <c r="EX356" s="4"/>
      <c r="EY356" s="4"/>
      <c r="EZ356" s="4"/>
      <c r="FA356" s="4"/>
      <c r="FB356" s="4"/>
      <c r="FC356" s="4"/>
      <c r="FD356" s="4"/>
      <c r="FE356" s="4"/>
      <c r="FF356" s="4"/>
      <c r="FG356" s="4"/>
      <c r="FH356" s="4"/>
      <c r="FI356" s="4"/>
      <c r="FJ356" s="4"/>
      <c r="FK356" s="4"/>
      <c r="FL356" s="4"/>
      <c r="FM356" s="4"/>
      <c r="FN356" s="4"/>
      <c r="FO356" s="4"/>
      <c r="FP356" s="4"/>
      <c r="FQ356" s="4"/>
      <c r="FR356" s="4"/>
      <c r="FS356" s="4"/>
      <c r="FT356" s="4"/>
      <c r="FU356" s="4"/>
      <c r="FV356" s="4"/>
      <c r="FW356" s="4"/>
      <c r="FX356" s="4"/>
      <c r="FY356" s="4"/>
      <c r="FZ356" s="4"/>
      <c r="GA356" s="4"/>
      <c r="GB356" s="4"/>
      <c r="GC356" s="4"/>
      <c r="GD356" s="4"/>
      <c r="GE356" s="4"/>
      <c r="GF356" s="4"/>
      <c r="GG356" s="4"/>
      <c r="GH356" s="4"/>
      <c r="GI356" s="4"/>
      <c r="GJ356" s="4"/>
      <c r="GK356" s="4"/>
      <c r="GL356" s="4"/>
      <c r="GM356" s="4"/>
      <c r="GN356" s="4"/>
      <c r="GO356" s="4"/>
      <c r="GP356" s="4"/>
      <c r="GQ356" s="4"/>
      <c r="GR356" s="4"/>
      <c r="GS356" s="4"/>
      <c r="GT356" s="4"/>
      <c r="GU356" s="4"/>
      <c r="GV356" s="4"/>
      <c r="GW356" s="4"/>
      <c r="GX356" s="4"/>
      <c r="GY356" s="4"/>
      <c r="GZ356" s="4"/>
      <c r="HA356" s="4"/>
      <c r="HB356" s="4"/>
      <c r="HC356" s="4"/>
      <c r="HD356" s="4"/>
      <c r="HE356" s="4"/>
      <c r="HF356" s="4"/>
      <c r="HG356" s="4"/>
      <c r="HH356" s="4"/>
      <c r="HI356" s="4"/>
      <c r="HJ356" s="4"/>
      <c r="HK356" s="4"/>
      <c r="HL356" s="4"/>
      <c r="HM356" s="4"/>
      <c r="HN356" s="4"/>
      <c r="HO356" s="4"/>
      <c r="HP356" s="4"/>
      <c r="HQ356" s="4"/>
      <c r="HR356" s="4"/>
      <c r="HS356" s="4"/>
      <c r="HT356" s="4"/>
      <c r="HU356" s="4"/>
      <c r="HV356" s="4"/>
      <c r="HW356" s="4"/>
      <c r="HX356" s="4"/>
      <c r="HY356" s="4"/>
      <c r="HZ356" s="4"/>
      <c r="IA356" s="4"/>
      <c r="IB356" s="4"/>
      <c r="IC356" s="4"/>
      <c r="ID356" s="4"/>
      <c r="IE356" s="4"/>
      <c r="IF356" s="4"/>
      <c r="IG356" s="4"/>
      <c r="IH356" s="4"/>
      <c r="II356" s="4"/>
      <c r="IJ356" s="4"/>
      <c r="IK356" s="4"/>
      <c r="IL356" s="4"/>
      <c r="IM356" s="4"/>
      <c r="IN356" s="4"/>
      <c r="IO356" s="4"/>
      <c r="IP356" s="4"/>
      <c r="IQ356" s="4"/>
      <c r="IR356" s="4"/>
      <c r="IS356" s="4"/>
      <c r="IT356" s="4"/>
      <c r="IU356" s="4"/>
      <c r="IV356" s="4"/>
      <c r="IW356" s="4"/>
      <c r="IX356" s="4"/>
      <c r="IY356" s="4"/>
      <c r="IZ356" s="4"/>
      <c r="JA356" s="4"/>
      <c r="JB356" s="4"/>
      <c r="JC356" s="4"/>
      <c r="JD356" s="4"/>
      <c r="JE356" s="4"/>
      <c r="JF356" s="4"/>
      <c r="JG356" s="4"/>
      <c r="JH356" s="4"/>
      <c r="JI356" s="4"/>
      <c r="JJ356" s="4"/>
      <c r="JK356" s="4"/>
      <c r="JL356" s="4"/>
      <c r="JM356" s="4"/>
      <c r="JN356" s="4"/>
      <c r="JO356" s="4"/>
      <c r="JP356" s="4"/>
      <c r="JQ356" s="4"/>
      <c r="JR356" s="4"/>
      <c r="JS356" s="4"/>
      <c r="JT356" s="4"/>
      <c r="JU356" s="4"/>
      <c r="JV356" s="4"/>
      <c r="JW356" s="4"/>
      <c r="JX356" s="4"/>
      <c r="JY356" s="4"/>
      <c r="JZ356" s="4"/>
      <c r="KA356" s="4"/>
      <c r="KB356" s="4"/>
      <c r="KC356" s="4"/>
      <c r="KD356" s="4"/>
      <c r="KE356" s="4"/>
      <c r="KF356" s="4"/>
      <c r="KG356" s="4"/>
      <c r="KH356" s="4"/>
      <c r="KI356" s="4"/>
      <c r="KJ356" s="4"/>
      <c r="KK356" s="4"/>
      <c r="KL356" s="4"/>
      <c r="KM356" s="4"/>
      <c r="KN356" s="4"/>
      <c r="KO356" s="4"/>
      <c r="KP356" s="4"/>
      <c r="KQ356" s="4"/>
      <c r="KR356" s="4"/>
      <c r="KS356" s="4"/>
      <c r="KT356" s="4"/>
      <c r="KU356" s="4"/>
      <c r="KV356" s="4"/>
      <c r="KW356" s="4"/>
      <c r="KX356" s="4"/>
      <c r="KY356" s="4"/>
      <c r="KZ356" s="4"/>
      <c r="LA356" s="4"/>
      <c r="LB356" s="4"/>
      <c r="LC356" s="4"/>
      <c r="LD356" s="4"/>
      <c r="LE356" s="4"/>
      <c r="LF356" s="4"/>
      <c r="LG356" s="4"/>
      <c r="LH356" s="4"/>
      <c r="LI356" s="4"/>
      <c r="LJ356" s="4"/>
      <c r="LK356" s="4"/>
      <c r="LL356" s="4"/>
      <c r="LM356" s="4"/>
      <c r="LN356" s="4"/>
      <c r="LO356" s="4"/>
      <c r="LP356" s="4"/>
      <c r="LQ356" s="4"/>
      <c r="LR356" s="4"/>
      <c r="LS356" s="4"/>
      <c r="LT356" s="4"/>
      <c r="LU356" s="4"/>
      <c r="LV356" s="4"/>
      <c r="LW356" s="4"/>
      <c r="LX356" s="4"/>
      <c r="LY356" s="4"/>
      <c r="LZ356" s="4"/>
      <c r="MA356" s="4"/>
      <c r="MB356" s="4"/>
      <c r="MC356" s="4"/>
      <c r="MD356" s="4"/>
      <c r="ME356" s="4"/>
      <c r="MF356" s="4"/>
      <c r="MG356" s="4"/>
      <c r="MH356" s="4"/>
      <c r="MI356" s="4"/>
      <c r="MJ356" s="4"/>
      <c r="MK356" s="4"/>
      <c r="ML356" s="4"/>
      <c r="MM356" s="4"/>
      <c r="MN356" s="4"/>
      <c r="MO356" s="4"/>
      <c r="MP356" s="4"/>
      <c r="MQ356" s="4"/>
      <c r="MR356" s="4"/>
      <c r="MS356" s="4"/>
      <c r="MT356" s="4"/>
      <c r="MU356" s="4"/>
      <c r="MV356" s="4"/>
      <c r="MW356" s="4"/>
      <c r="MX356" s="4"/>
      <c r="MY356" s="4"/>
      <c r="MZ356" s="4"/>
      <c r="NA356" s="4"/>
      <c r="NB356" s="4"/>
      <c r="NC356" s="4"/>
      <c r="ND356" s="4"/>
      <c r="NE356" s="4"/>
      <c r="NF356" s="4"/>
      <c r="NG356" s="4"/>
      <c r="NH356" s="4"/>
      <c r="NI356" s="4"/>
      <c r="NJ356" s="4"/>
      <c r="NK356" s="4"/>
      <c r="NL356" s="4"/>
      <c r="NM356" s="4"/>
      <c r="NN356" s="4"/>
      <c r="NO356" s="4"/>
      <c r="NP356" s="4"/>
      <c r="NQ356" s="4"/>
      <c r="NR356" s="4"/>
      <c r="NS356" s="4"/>
      <c r="NT356" s="4"/>
      <c r="NU356" s="4"/>
      <c r="NV356" s="4"/>
      <c r="NW356" s="4"/>
      <c r="NX356" s="4"/>
      <c r="NY356" s="4"/>
      <c r="NZ356" s="4"/>
      <c r="OA356" s="4"/>
      <c r="OB356" s="4"/>
      <c r="OC356" s="4"/>
      <c r="OD356" s="4"/>
      <c r="OE356" s="4"/>
      <c r="OF356" s="4"/>
      <c r="OG356" s="4"/>
      <c r="OH356" s="4"/>
      <c r="OI356" s="4"/>
      <c r="OJ356" s="4"/>
      <c r="OK356" s="4"/>
      <c r="OL356" s="4"/>
      <c r="OM356" s="4"/>
      <c r="ON356" s="4"/>
      <c r="OO356" s="4"/>
      <c r="OP356" s="4"/>
      <c r="OQ356" s="4"/>
      <c r="OR356" s="4"/>
      <c r="OS356" s="4"/>
      <c r="OT356" s="4"/>
      <c r="OU356" s="4"/>
      <c r="OV356" s="4"/>
      <c r="OW356" s="4"/>
      <c r="OX356" s="4"/>
      <c r="OY356" s="4"/>
      <c r="OZ356" s="4"/>
      <c r="PA356" s="4"/>
    </row>
    <row r="357" spans="1:417" s="16" customFormat="1" ht="54" customHeight="1" thickBot="1" x14ac:dyDescent="0.3">
      <c r="A357" s="434"/>
      <c r="B357" s="44" t="str">
        <f t="shared" si="282"/>
        <v>ГБУЗ АО БСМЭ</v>
      </c>
      <c r="C357" s="382"/>
      <c r="D357" s="19" t="str">
        <f t="shared" si="220"/>
        <v>Судебно-медицинская экспертиза</v>
      </c>
      <c r="E357" s="295"/>
      <c r="F357" s="44" t="str">
        <f t="shared" si="277"/>
        <v>Судебно-медицинская экспертиза</v>
      </c>
      <c r="G357" s="295"/>
      <c r="H357" s="44" t="str">
        <f t="shared" si="257"/>
        <v>Не предусмотрено</v>
      </c>
      <c r="I357" s="295"/>
      <c r="J357" s="44" t="str">
        <f t="shared" si="280"/>
        <v>Судебно-медицинская экспертиза</v>
      </c>
      <c r="K357" s="68" t="s">
        <v>55</v>
      </c>
      <c r="L357" s="67" t="s">
        <v>3</v>
      </c>
      <c r="M357" s="67" t="s">
        <v>5</v>
      </c>
      <c r="N357" s="98">
        <v>100</v>
      </c>
      <c r="O357" s="98">
        <v>100</v>
      </c>
      <c r="P357" s="51">
        <f t="shared" si="281"/>
        <v>100</v>
      </c>
      <c r="Q357" s="51"/>
      <c r="R357" s="276">
        <f>IFERROR(AVERAGE(P357:P358),"")</f>
        <v>100</v>
      </c>
      <c r="S357" s="274">
        <f>AVERAGE(Q357:Q358)</f>
        <v>111.90675990675992</v>
      </c>
      <c r="T357" s="272">
        <f>IFERROR((R357*0.7+S357*0.3)*2,S357*2)</f>
        <v>207.14405594405594</v>
      </c>
      <c r="U357" s="284" t="str">
        <f>IF(T357&lt;170,"ГЗ по услуге (работе) НЕ выполнено","")&amp;IF(AND(T357&gt;=170,T357&lt;=200),"ГЗ по услуге (работе) выполнено","")&amp;IF(T357&gt;200,"ГЗ по услуге (работе) ПЕРЕвыполнено","")</f>
        <v>ГЗ по услуге (работе) ПЕРЕвыполнено</v>
      </c>
      <c r="V357" s="285"/>
      <c r="W357" s="361"/>
      <c r="X357" s="368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  <c r="DE357" s="4"/>
      <c r="DF357" s="4"/>
      <c r="DG357" s="4"/>
      <c r="DH357" s="4"/>
      <c r="DI357" s="4"/>
      <c r="DJ357" s="4"/>
      <c r="DK357" s="4"/>
      <c r="DL357" s="4"/>
      <c r="DM357" s="4"/>
      <c r="DN357" s="4"/>
      <c r="DO357" s="4"/>
      <c r="DP357" s="4"/>
      <c r="DQ357" s="4"/>
      <c r="DR357" s="4"/>
      <c r="DS357" s="4"/>
      <c r="DT357" s="4"/>
      <c r="DU357" s="4"/>
      <c r="DV357" s="4"/>
      <c r="DW357" s="4"/>
      <c r="DX357" s="4"/>
      <c r="DY357" s="4"/>
      <c r="DZ357" s="4"/>
      <c r="EA357" s="4"/>
      <c r="EB357" s="4"/>
      <c r="EC357" s="4"/>
      <c r="ED357" s="4"/>
      <c r="EE357" s="4"/>
      <c r="EF357" s="4"/>
      <c r="EG357" s="4"/>
      <c r="EH357" s="4"/>
      <c r="EI357" s="4"/>
      <c r="EJ357" s="4"/>
      <c r="EK357" s="4"/>
      <c r="EL357" s="4"/>
      <c r="EM357" s="4"/>
      <c r="EN357" s="4"/>
      <c r="EO357" s="4"/>
      <c r="EP357" s="4"/>
      <c r="EQ357" s="4"/>
      <c r="ER357" s="4"/>
      <c r="ES357" s="4"/>
      <c r="ET357" s="4"/>
      <c r="EU357" s="4"/>
      <c r="EV357" s="4"/>
      <c r="EW357" s="4"/>
      <c r="EX357" s="4"/>
      <c r="EY357" s="4"/>
      <c r="EZ357" s="4"/>
      <c r="FA357" s="4"/>
      <c r="FB357" s="4"/>
      <c r="FC357" s="4"/>
      <c r="FD357" s="4"/>
      <c r="FE357" s="4"/>
      <c r="FF357" s="4"/>
      <c r="FG357" s="4"/>
      <c r="FH357" s="4"/>
      <c r="FI357" s="4"/>
      <c r="FJ357" s="4"/>
      <c r="FK357" s="4"/>
      <c r="FL357" s="4"/>
      <c r="FM357" s="4"/>
      <c r="FN357" s="4"/>
      <c r="FO357" s="4"/>
      <c r="FP357" s="4"/>
      <c r="FQ357" s="4"/>
      <c r="FR357" s="4"/>
      <c r="FS357" s="4"/>
      <c r="FT357" s="4"/>
      <c r="FU357" s="4"/>
      <c r="FV357" s="4"/>
      <c r="FW357" s="4"/>
      <c r="FX357" s="4"/>
      <c r="FY357" s="4"/>
      <c r="FZ357" s="4"/>
      <c r="GA357" s="4"/>
      <c r="GB357" s="4"/>
      <c r="GC357" s="4"/>
      <c r="GD357" s="4"/>
      <c r="GE357" s="4"/>
      <c r="GF357" s="4"/>
      <c r="GG357" s="4"/>
      <c r="GH357" s="4"/>
      <c r="GI357" s="4"/>
      <c r="GJ357" s="4"/>
      <c r="GK357" s="4"/>
      <c r="GL357" s="4"/>
      <c r="GM357" s="4"/>
      <c r="GN357" s="4"/>
      <c r="GO357" s="4"/>
      <c r="GP357" s="4"/>
      <c r="GQ357" s="4"/>
      <c r="GR357" s="4"/>
      <c r="GS357" s="4"/>
      <c r="GT357" s="4"/>
      <c r="GU357" s="4"/>
      <c r="GV357" s="4"/>
      <c r="GW357" s="4"/>
      <c r="GX357" s="4"/>
      <c r="GY357" s="4"/>
      <c r="GZ357" s="4"/>
      <c r="HA357" s="4"/>
      <c r="HB357" s="4"/>
      <c r="HC357" s="4"/>
      <c r="HD357" s="4"/>
      <c r="HE357" s="4"/>
      <c r="HF357" s="4"/>
      <c r="HG357" s="4"/>
      <c r="HH357" s="4"/>
      <c r="HI357" s="4"/>
      <c r="HJ357" s="4"/>
      <c r="HK357" s="4"/>
      <c r="HL357" s="4"/>
      <c r="HM357" s="4"/>
      <c r="HN357" s="4"/>
      <c r="HO357" s="4"/>
      <c r="HP357" s="4"/>
      <c r="HQ357" s="4"/>
      <c r="HR357" s="4"/>
      <c r="HS357" s="4"/>
      <c r="HT357" s="4"/>
      <c r="HU357" s="4"/>
      <c r="HV357" s="4"/>
      <c r="HW357" s="4"/>
      <c r="HX357" s="4"/>
      <c r="HY357" s="4"/>
      <c r="HZ357" s="4"/>
      <c r="IA357" s="4"/>
      <c r="IB357" s="4"/>
      <c r="IC357" s="4"/>
      <c r="ID357" s="4"/>
      <c r="IE357" s="4"/>
      <c r="IF357" s="4"/>
      <c r="IG357" s="4"/>
      <c r="IH357" s="4"/>
      <c r="II357" s="4"/>
      <c r="IJ357" s="4"/>
      <c r="IK357" s="4"/>
      <c r="IL357" s="4"/>
      <c r="IM357" s="4"/>
      <c r="IN357" s="4"/>
      <c r="IO357" s="4"/>
      <c r="IP357" s="4"/>
      <c r="IQ357" s="4"/>
      <c r="IR357" s="4"/>
      <c r="IS357" s="4"/>
      <c r="IT357" s="4"/>
      <c r="IU357" s="4"/>
      <c r="IV357" s="4"/>
      <c r="IW357" s="4"/>
      <c r="IX357" s="4"/>
      <c r="IY357" s="4"/>
      <c r="IZ357" s="4"/>
      <c r="JA357" s="4"/>
      <c r="JB357" s="4"/>
      <c r="JC357" s="4"/>
      <c r="JD357" s="4"/>
      <c r="JE357" s="4"/>
      <c r="JF357" s="4"/>
      <c r="JG357" s="4"/>
      <c r="JH357" s="4"/>
      <c r="JI357" s="4"/>
      <c r="JJ357" s="4"/>
      <c r="JK357" s="4"/>
      <c r="JL357" s="4"/>
      <c r="JM357" s="4"/>
      <c r="JN357" s="4"/>
      <c r="JO357" s="4"/>
      <c r="JP357" s="4"/>
      <c r="JQ357" s="4"/>
      <c r="JR357" s="4"/>
      <c r="JS357" s="4"/>
      <c r="JT357" s="4"/>
      <c r="JU357" s="4"/>
      <c r="JV357" s="4"/>
      <c r="JW357" s="4"/>
      <c r="JX357" s="4"/>
      <c r="JY357" s="4"/>
      <c r="JZ357" s="4"/>
      <c r="KA357" s="4"/>
      <c r="KB357" s="4"/>
      <c r="KC357" s="4"/>
      <c r="KD357" s="4"/>
      <c r="KE357" s="4"/>
      <c r="KF357" s="4"/>
      <c r="KG357" s="4"/>
      <c r="KH357" s="4"/>
      <c r="KI357" s="4"/>
      <c r="KJ357" s="4"/>
      <c r="KK357" s="4"/>
      <c r="KL357" s="4"/>
      <c r="KM357" s="4"/>
      <c r="KN357" s="4"/>
      <c r="KO357" s="4"/>
      <c r="KP357" s="4"/>
      <c r="KQ357" s="4"/>
      <c r="KR357" s="4"/>
      <c r="KS357" s="4"/>
      <c r="KT357" s="4"/>
      <c r="KU357" s="4"/>
      <c r="KV357" s="4"/>
      <c r="KW357" s="4"/>
      <c r="KX357" s="4"/>
      <c r="KY357" s="4"/>
      <c r="KZ357" s="4"/>
      <c r="LA357" s="4"/>
      <c r="LB357" s="4"/>
      <c r="LC357" s="4"/>
      <c r="LD357" s="4"/>
      <c r="LE357" s="4"/>
      <c r="LF357" s="4"/>
      <c r="LG357" s="4"/>
      <c r="LH357" s="4"/>
      <c r="LI357" s="4"/>
      <c r="LJ357" s="4"/>
      <c r="LK357" s="4"/>
      <c r="LL357" s="4"/>
      <c r="LM357" s="4"/>
      <c r="LN357" s="4"/>
      <c r="LO357" s="4"/>
      <c r="LP357" s="4"/>
      <c r="LQ357" s="4"/>
      <c r="LR357" s="4"/>
      <c r="LS357" s="4"/>
      <c r="LT357" s="4"/>
      <c r="LU357" s="4"/>
      <c r="LV357" s="4"/>
      <c r="LW357" s="4"/>
      <c r="LX357" s="4"/>
      <c r="LY357" s="4"/>
      <c r="LZ357" s="4"/>
      <c r="MA357" s="4"/>
      <c r="MB357" s="4"/>
      <c r="MC357" s="4"/>
      <c r="MD357" s="4"/>
      <c r="ME357" s="4"/>
      <c r="MF357" s="4"/>
      <c r="MG357" s="4"/>
      <c r="MH357" s="4"/>
      <c r="MI357" s="4"/>
      <c r="MJ357" s="4"/>
      <c r="MK357" s="4"/>
      <c r="ML357" s="4"/>
      <c r="MM357" s="4"/>
      <c r="MN357" s="4"/>
      <c r="MO357" s="4"/>
      <c r="MP357" s="4"/>
      <c r="MQ357" s="4"/>
      <c r="MR357" s="4"/>
      <c r="MS357" s="4"/>
      <c r="MT357" s="4"/>
      <c r="MU357" s="4"/>
      <c r="MV357" s="4"/>
      <c r="MW357" s="4"/>
      <c r="MX357" s="4"/>
      <c r="MY357" s="4"/>
      <c r="MZ357" s="4"/>
      <c r="NA357" s="4"/>
      <c r="NB357" s="4"/>
      <c r="NC357" s="4"/>
      <c r="ND357" s="4"/>
      <c r="NE357" s="4"/>
      <c r="NF357" s="4"/>
      <c r="NG357" s="4"/>
      <c r="NH357" s="4"/>
      <c r="NI357" s="4"/>
      <c r="NJ357" s="4"/>
      <c r="NK357" s="4"/>
      <c r="NL357" s="4"/>
      <c r="NM357" s="4"/>
      <c r="NN357" s="4"/>
      <c r="NO357" s="4"/>
      <c r="NP357" s="4"/>
      <c r="NQ357" s="4"/>
      <c r="NR357" s="4"/>
      <c r="NS357" s="4"/>
      <c r="NT357" s="4"/>
      <c r="NU357" s="4"/>
      <c r="NV357" s="4"/>
      <c r="NW357" s="4"/>
      <c r="NX357" s="4"/>
      <c r="NY357" s="4"/>
      <c r="NZ357" s="4"/>
      <c r="OA357" s="4"/>
      <c r="OB357" s="4"/>
      <c r="OC357" s="4"/>
      <c r="OD357" s="4"/>
      <c r="OE357" s="4"/>
      <c r="OF357" s="4"/>
      <c r="OG357" s="4"/>
      <c r="OH357" s="4"/>
      <c r="OI357" s="4"/>
      <c r="OJ357" s="4"/>
      <c r="OK357" s="4"/>
      <c r="OL357" s="4"/>
      <c r="OM357" s="4"/>
      <c r="ON357" s="4"/>
      <c r="OO357" s="4"/>
      <c r="OP357" s="4"/>
      <c r="OQ357" s="4"/>
      <c r="OR357" s="4"/>
      <c r="OS357" s="4"/>
      <c r="OT357" s="4"/>
      <c r="OU357" s="4"/>
      <c r="OV357" s="4"/>
      <c r="OW357" s="4"/>
      <c r="OX357" s="4"/>
      <c r="OY357" s="4"/>
      <c r="OZ357" s="4"/>
      <c r="PA357" s="4"/>
    </row>
    <row r="358" spans="1:417" s="16" customFormat="1" ht="48" customHeight="1" thickBot="1" x14ac:dyDescent="0.3">
      <c r="A358" s="434"/>
      <c r="B358" s="44" t="str">
        <f t="shared" si="282"/>
        <v>ГБУЗ АО БСМЭ</v>
      </c>
      <c r="C358" s="382"/>
      <c r="D358" s="19" t="str">
        <f t="shared" si="220"/>
        <v>Судебно-медицинская экспертиза</v>
      </c>
      <c r="E358" s="295"/>
      <c r="F358" s="44" t="str">
        <f t="shared" si="277"/>
        <v>Судебно-медицинская экспертиза</v>
      </c>
      <c r="G358" s="295"/>
      <c r="H358" s="44" t="str">
        <f t="shared" si="257"/>
        <v>Не предусмотрено</v>
      </c>
      <c r="I358" s="295"/>
      <c r="J358" s="44" t="str">
        <f t="shared" si="280"/>
        <v>Судебно-медицинская экспертиза</v>
      </c>
      <c r="K358" s="69" t="s">
        <v>89</v>
      </c>
      <c r="L358" s="61" t="s">
        <v>41</v>
      </c>
      <c r="M358" s="76" t="s">
        <v>42</v>
      </c>
      <c r="N358" s="96">
        <v>14300</v>
      </c>
      <c r="O358" s="164">
        <v>12002</v>
      </c>
      <c r="P358" s="53" t="str">
        <f t="shared" si="281"/>
        <v/>
      </c>
      <c r="Q358" s="52">
        <f t="shared" ref="Q358:Q379" si="283">IF(AND(N358&lt;&gt;0,M358="объем"),(O358/N358*100)/$Y$2*12,"")</f>
        <v>111.90675990675992</v>
      </c>
      <c r="R358" s="280"/>
      <c r="S358" s="281"/>
      <c r="T358" s="273"/>
      <c r="U358" s="285"/>
      <c r="V358" s="286"/>
      <c r="W358" s="361"/>
      <c r="X358" s="368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  <c r="DE358" s="4"/>
      <c r="DF358" s="4"/>
      <c r="DG358" s="4"/>
      <c r="DH358" s="4"/>
      <c r="DI358" s="4"/>
      <c r="DJ358" s="4"/>
      <c r="DK358" s="4"/>
      <c r="DL358" s="4"/>
      <c r="DM358" s="4"/>
      <c r="DN358" s="4"/>
      <c r="DO358" s="4"/>
      <c r="DP358" s="4"/>
      <c r="DQ358" s="4"/>
      <c r="DR358" s="4"/>
      <c r="DS358" s="4"/>
      <c r="DT358" s="4"/>
      <c r="DU358" s="4"/>
      <c r="DV358" s="4"/>
      <c r="DW358" s="4"/>
      <c r="DX358" s="4"/>
      <c r="DY358" s="4"/>
      <c r="DZ358" s="4"/>
      <c r="EA358" s="4"/>
      <c r="EB358" s="4"/>
      <c r="EC358" s="4"/>
      <c r="ED358" s="4"/>
      <c r="EE358" s="4"/>
      <c r="EF358" s="4"/>
      <c r="EG358" s="4"/>
      <c r="EH358" s="4"/>
      <c r="EI358" s="4"/>
      <c r="EJ358" s="4"/>
      <c r="EK358" s="4"/>
      <c r="EL358" s="4"/>
      <c r="EM358" s="4"/>
      <c r="EN358" s="4"/>
      <c r="EO358" s="4"/>
      <c r="EP358" s="4"/>
      <c r="EQ358" s="4"/>
      <c r="ER358" s="4"/>
      <c r="ES358" s="4"/>
      <c r="ET358" s="4"/>
      <c r="EU358" s="4"/>
      <c r="EV358" s="4"/>
      <c r="EW358" s="4"/>
      <c r="EX358" s="4"/>
      <c r="EY358" s="4"/>
      <c r="EZ358" s="4"/>
      <c r="FA358" s="4"/>
      <c r="FB358" s="4"/>
      <c r="FC358" s="4"/>
      <c r="FD358" s="4"/>
      <c r="FE358" s="4"/>
      <c r="FF358" s="4"/>
      <c r="FG358" s="4"/>
      <c r="FH358" s="4"/>
      <c r="FI358" s="4"/>
      <c r="FJ358" s="4"/>
      <c r="FK358" s="4"/>
      <c r="FL358" s="4"/>
      <c r="FM358" s="4"/>
      <c r="FN358" s="4"/>
      <c r="FO358" s="4"/>
      <c r="FP358" s="4"/>
      <c r="FQ358" s="4"/>
      <c r="FR358" s="4"/>
      <c r="FS358" s="4"/>
      <c r="FT358" s="4"/>
      <c r="FU358" s="4"/>
      <c r="FV358" s="4"/>
      <c r="FW358" s="4"/>
      <c r="FX358" s="4"/>
      <c r="FY358" s="4"/>
      <c r="FZ358" s="4"/>
      <c r="GA358" s="4"/>
      <c r="GB358" s="4"/>
      <c r="GC358" s="4"/>
      <c r="GD358" s="4"/>
      <c r="GE358" s="4"/>
      <c r="GF358" s="4"/>
      <c r="GG358" s="4"/>
      <c r="GH358" s="4"/>
      <c r="GI358" s="4"/>
      <c r="GJ358" s="4"/>
      <c r="GK358" s="4"/>
      <c r="GL358" s="4"/>
      <c r="GM358" s="4"/>
      <c r="GN358" s="4"/>
      <c r="GO358" s="4"/>
      <c r="GP358" s="4"/>
      <c r="GQ358" s="4"/>
      <c r="GR358" s="4"/>
      <c r="GS358" s="4"/>
      <c r="GT358" s="4"/>
      <c r="GU358" s="4"/>
      <c r="GV358" s="4"/>
      <c r="GW358" s="4"/>
      <c r="GX358" s="4"/>
      <c r="GY358" s="4"/>
      <c r="GZ358" s="4"/>
      <c r="HA358" s="4"/>
      <c r="HB358" s="4"/>
      <c r="HC358" s="4"/>
      <c r="HD358" s="4"/>
      <c r="HE358" s="4"/>
      <c r="HF358" s="4"/>
      <c r="HG358" s="4"/>
      <c r="HH358" s="4"/>
      <c r="HI358" s="4"/>
      <c r="HJ358" s="4"/>
      <c r="HK358" s="4"/>
      <c r="HL358" s="4"/>
      <c r="HM358" s="4"/>
      <c r="HN358" s="4"/>
      <c r="HO358" s="4"/>
      <c r="HP358" s="4"/>
      <c r="HQ358" s="4"/>
      <c r="HR358" s="4"/>
      <c r="HS358" s="4"/>
      <c r="HT358" s="4"/>
      <c r="HU358" s="4"/>
      <c r="HV358" s="4"/>
      <c r="HW358" s="4"/>
      <c r="HX358" s="4"/>
      <c r="HY358" s="4"/>
      <c r="HZ358" s="4"/>
      <c r="IA358" s="4"/>
      <c r="IB358" s="4"/>
      <c r="IC358" s="4"/>
      <c r="ID358" s="4"/>
      <c r="IE358" s="4"/>
      <c r="IF358" s="4"/>
      <c r="IG358" s="4"/>
      <c r="IH358" s="4"/>
      <c r="II358" s="4"/>
      <c r="IJ358" s="4"/>
      <c r="IK358" s="4"/>
      <c r="IL358" s="4"/>
      <c r="IM358" s="4"/>
      <c r="IN358" s="4"/>
      <c r="IO358" s="4"/>
      <c r="IP358" s="4"/>
      <c r="IQ358" s="4"/>
      <c r="IR358" s="4"/>
      <c r="IS358" s="4"/>
      <c r="IT358" s="4"/>
      <c r="IU358" s="4"/>
      <c r="IV358" s="4"/>
      <c r="IW358" s="4"/>
      <c r="IX358" s="4"/>
      <c r="IY358" s="4"/>
      <c r="IZ358" s="4"/>
      <c r="JA358" s="4"/>
      <c r="JB358" s="4"/>
      <c r="JC358" s="4"/>
      <c r="JD358" s="4"/>
      <c r="JE358" s="4"/>
      <c r="JF358" s="4"/>
      <c r="JG358" s="4"/>
      <c r="JH358" s="4"/>
      <c r="JI358" s="4"/>
      <c r="JJ358" s="4"/>
      <c r="JK358" s="4"/>
      <c r="JL358" s="4"/>
      <c r="JM358" s="4"/>
      <c r="JN358" s="4"/>
      <c r="JO358" s="4"/>
      <c r="JP358" s="4"/>
      <c r="JQ358" s="4"/>
      <c r="JR358" s="4"/>
      <c r="JS358" s="4"/>
      <c r="JT358" s="4"/>
      <c r="JU358" s="4"/>
      <c r="JV358" s="4"/>
      <c r="JW358" s="4"/>
      <c r="JX358" s="4"/>
      <c r="JY358" s="4"/>
      <c r="JZ358" s="4"/>
      <c r="KA358" s="4"/>
      <c r="KB358" s="4"/>
      <c r="KC358" s="4"/>
      <c r="KD358" s="4"/>
      <c r="KE358" s="4"/>
      <c r="KF358" s="4"/>
      <c r="KG358" s="4"/>
      <c r="KH358" s="4"/>
      <c r="KI358" s="4"/>
      <c r="KJ358" s="4"/>
      <c r="KK358" s="4"/>
      <c r="KL358" s="4"/>
      <c r="KM358" s="4"/>
      <c r="KN358" s="4"/>
      <c r="KO358" s="4"/>
      <c r="KP358" s="4"/>
      <c r="KQ358" s="4"/>
      <c r="KR358" s="4"/>
      <c r="KS358" s="4"/>
      <c r="KT358" s="4"/>
      <c r="KU358" s="4"/>
      <c r="KV358" s="4"/>
      <c r="KW358" s="4"/>
      <c r="KX358" s="4"/>
      <c r="KY358" s="4"/>
      <c r="KZ358" s="4"/>
      <c r="LA358" s="4"/>
      <c r="LB358" s="4"/>
      <c r="LC358" s="4"/>
      <c r="LD358" s="4"/>
      <c r="LE358" s="4"/>
      <c r="LF358" s="4"/>
      <c r="LG358" s="4"/>
      <c r="LH358" s="4"/>
      <c r="LI358" s="4"/>
      <c r="LJ358" s="4"/>
      <c r="LK358" s="4"/>
      <c r="LL358" s="4"/>
      <c r="LM358" s="4"/>
      <c r="LN358" s="4"/>
      <c r="LO358" s="4"/>
      <c r="LP358" s="4"/>
      <c r="LQ358" s="4"/>
      <c r="LR358" s="4"/>
      <c r="LS358" s="4"/>
      <c r="LT358" s="4"/>
      <c r="LU358" s="4"/>
      <c r="LV358" s="4"/>
      <c r="LW358" s="4"/>
      <c r="LX358" s="4"/>
      <c r="LY358" s="4"/>
      <c r="LZ358" s="4"/>
      <c r="MA358" s="4"/>
      <c r="MB358" s="4"/>
      <c r="MC358" s="4"/>
      <c r="MD358" s="4"/>
      <c r="ME358" s="4"/>
      <c r="MF358" s="4"/>
      <c r="MG358" s="4"/>
      <c r="MH358" s="4"/>
      <c r="MI358" s="4"/>
      <c r="MJ358" s="4"/>
      <c r="MK358" s="4"/>
      <c r="ML358" s="4"/>
      <c r="MM358" s="4"/>
      <c r="MN358" s="4"/>
      <c r="MO358" s="4"/>
      <c r="MP358" s="4"/>
      <c r="MQ358" s="4"/>
      <c r="MR358" s="4"/>
      <c r="MS358" s="4"/>
      <c r="MT358" s="4"/>
      <c r="MU358" s="4"/>
      <c r="MV358" s="4"/>
      <c r="MW358" s="4"/>
      <c r="MX358" s="4"/>
      <c r="MY358" s="4"/>
      <c r="MZ358" s="4"/>
      <c r="NA358" s="4"/>
      <c r="NB358" s="4"/>
      <c r="NC358" s="4"/>
      <c r="ND358" s="4"/>
      <c r="NE358" s="4"/>
      <c r="NF358" s="4"/>
      <c r="NG358" s="4"/>
      <c r="NH358" s="4"/>
      <c r="NI358" s="4"/>
      <c r="NJ358" s="4"/>
      <c r="NK358" s="4"/>
      <c r="NL358" s="4"/>
      <c r="NM358" s="4"/>
      <c r="NN358" s="4"/>
      <c r="NO358" s="4"/>
      <c r="NP358" s="4"/>
      <c r="NQ358" s="4"/>
      <c r="NR358" s="4"/>
      <c r="NS358" s="4"/>
      <c r="NT358" s="4"/>
      <c r="NU358" s="4"/>
      <c r="NV358" s="4"/>
      <c r="NW358" s="4"/>
      <c r="NX358" s="4"/>
      <c r="NY358" s="4"/>
      <c r="NZ358" s="4"/>
      <c r="OA358" s="4"/>
      <c r="OB358" s="4"/>
      <c r="OC358" s="4"/>
      <c r="OD358" s="4"/>
      <c r="OE358" s="4"/>
      <c r="OF358" s="4"/>
      <c r="OG358" s="4"/>
      <c r="OH358" s="4"/>
      <c r="OI358" s="4"/>
      <c r="OJ358" s="4"/>
      <c r="OK358" s="4"/>
      <c r="OL358" s="4"/>
      <c r="OM358" s="4"/>
      <c r="ON358" s="4"/>
      <c r="OO358" s="4"/>
      <c r="OP358" s="4"/>
      <c r="OQ358" s="4"/>
      <c r="OR358" s="4"/>
      <c r="OS358" s="4"/>
      <c r="OT358" s="4"/>
      <c r="OU358" s="4"/>
      <c r="OV358" s="4"/>
      <c r="OW358" s="4"/>
      <c r="OX358" s="4"/>
      <c r="OY358" s="4"/>
      <c r="OZ358" s="4"/>
      <c r="PA358" s="4"/>
    </row>
    <row r="359" spans="1:417" s="14" customFormat="1" ht="44.25" customHeight="1" thickBot="1" x14ac:dyDescent="0.3">
      <c r="A359" s="322" t="s">
        <v>170</v>
      </c>
      <c r="B359" s="44" t="str">
        <f t="shared" si="282"/>
        <v>ГБУЗ АО МИАЦ</v>
      </c>
      <c r="C359" s="382" t="s">
        <v>334</v>
      </c>
      <c r="D359" s="19" t="str">
        <f t="shared" si="220"/>
        <v xml:space="preserve">Организация осуществления мероприятий по профилактике и формированию здорового образа жизни </v>
      </c>
      <c r="E359" s="295" t="s">
        <v>47</v>
      </c>
      <c r="F359" s="44" t="str">
        <f t="shared" si="277"/>
        <v>Не предусмотрено</v>
      </c>
      <c r="G359" s="295" t="s">
        <v>47</v>
      </c>
      <c r="H359" s="44" t="str">
        <f t="shared" si="257"/>
        <v>Не предусмотрено</v>
      </c>
      <c r="I359" s="295" t="s">
        <v>47</v>
      </c>
      <c r="J359" s="44" t="str">
        <f t="shared" si="280"/>
        <v>Не предусмотрено</v>
      </c>
      <c r="K359" s="68" t="s">
        <v>174</v>
      </c>
      <c r="L359" s="68" t="s">
        <v>3</v>
      </c>
      <c r="M359" s="68" t="s">
        <v>5</v>
      </c>
      <c r="N359" s="98">
        <v>99</v>
      </c>
      <c r="O359" s="98">
        <v>99</v>
      </c>
      <c r="P359" s="57">
        <f t="shared" ref="P359:P360" si="284">IF(AND(N359&lt;&gt;0,M359="Кач."),O359/N359*100,"")</f>
        <v>100</v>
      </c>
      <c r="Q359" s="57"/>
      <c r="R359" s="283">
        <f>IFERROR(AVERAGE(P359:P360),"")</f>
        <v>100</v>
      </c>
      <c r="S359" s="282">
        <f>AVERAGE(Q359:Q360)</f>
        <v>102.70270270270271</v>
      </c>
      <c r="T359" s="279">
        <f>IFERROR((R359*0.7+S359*0.3)*2,S359*2)</f>
        <v>201.62162162162161</v>
      </c>
      <c r="U359" s="295" t="str">
        <f>IF(T359&lt;170,"ГЗ по услуге (работе) НЕ выполнено","")&amp;IF(AND(T359&gt;=170,T359&lt;=200),"ГЗ по услуге (работе) выполнено","")&amp;IF(T359&gt;200,"ГЗ по услуге (работе) ПЕРЕвыполнено","")</f>
        <v>ГЗ по услуге (работе) ПЕРЕвыполнено</v>
      </c>
      <c r="V359" s="295"/>
      <c r="W359" s="307">
        <f>AVERAGE(T359:T384)</f>
        <v>200.03610446287993</v>
      </c>
      <c r="X359" s="303" t="str">
        <f>IF(W359&lt;170,"ГЗ по учреждению не выполнено","")&amp;IF(AND(W359&gt;=170,W359&lt;=200),"ГЗ по учреждению выполнено","")&amp;IF(W359&gt;200,"ГЗ по учреждению перевыполнено","")</f>
        <v>ГЗ по учреждению перевыполнено</v>
      </c>
    </row>
    <row r="360" spans="1:417" s="4" customFormat="1" ht="28.5" customHeight="1" thickBot="1" x14ac:dyDescent="0.3">
      <c r="A360" s="323"/>
      <c r="B360" s="44" t="str">
        <f t="shared" si="282"/>
        <v>ГБУЗ АО МИАЦ</v>
      </c>
      <c r="C360" s="382"/>
      <c r="D360" s="19" t="str">
        <f t="shared" si="220"/>
        <v xml:space="preserve">Организация осуществления мероприятий по профилактике и формированию здорового образа жизни </v>
      </c>
      <c r="E360" s="295"/>
      <c r="F360" s="44" t="str">
        <f t="shared" si="277"/>
        <v>Не предусмотрено</v>
      </c>
      <c r="G360" s="295"/>
      <c r="H360" s="44" t="str">
        <f t="shared" si="257"/>
        <v>Не предусмотрено</v>
      </c>
      <c r="I360" s="295"/>
      <c r="J360" s="44" t="str">
        <f t="shared" si="280"/>
        <v>Не предусмотрено</v>
      </c>
      <c r="K360" s="69" t="s">
        <v>172</v>
      </c>
      <c r="L360" s="81" t="s">
        <v>58</v>
      </c>
      <c r="M360" s="76" t="s">
        <v>42</v>
      </c>
      <c r="N360" s="96">
        <v>74</v>
      </c>
      <c r="O360" s="95">
        <v>57</v>
      </c>
      <c r="P360" s="58" t="str">
        <f t="shared" si="284"/>
        <v/>
      </c>
      <c r="Q360" s="59">
        <f t="shared" ref="Q360" si="285">IF(AND(N360&lt;&gt;0,M360="объем"),(O360/N360*100)/$Y$2*12,"")</f>
        <v>102.70270270270271</v>
      </c>
      <c r="R360" s="283"/>
      <c r="S360" s="282"/>
      <c r="T360" s="279"/>
      <c r="U360" s="295"/>
      <c r="V360" s="295"/>
      <c r="W360" s="308"/>
      <c r="X360" s="304"/>
    </row>
    <row r="361" spans="1:417" s="4" customFormat="1" ht="51.75" customHeight="1" thickBot="1" x14ac:dyDescent="0.3">
      <c r="A361" s="323"/>
      <c r="B361" s="44" t="str">
        <f t="shared" si="282"/>
        <v>ГБУЗ АО МИАЦ</v>
      </c>
      <c r="C361" s="382" t="s">
        <v>254</v>
      </c>
      <c r="D361" s="19" t="str">
        <f t="shared" si="220"/>
        <v>Обеспечение мероприятий, направленных на охрану здоровья граждан</v>
      </c>
      <c r="E361" s="295" t="s">
        <v>47</v>
      </c>
      <c r="F361" s="44" t="str">
        <f t="shared" si="277"/>
        <v>Не предусмотрено</v>
      </c>
      <c r="G361" s="295" t="s">
        <v>47</v>
      </c>
      <c r="H361" s="44" t="str">
        <f t="shared" si="257"/>
        <v>Не предусмотрено</v>
      </c>
      <c r="I361" s="295" t="s">
        <v>47</v>
      </c>
      <c r="J361" s="44" t="str">
        <f t="shared" si="280"/>
        <v>Не предусмотрено</v>
      </c>
      <c r="K361" s="68" t="s">
        <v>173</v>
      </c>
      <c r="L361" s="68" t="s">
        <v>3</v>
      </c>
      <c r="M361" s="68" t="s">
        <v>5</v>
      </c>
      <c r="N361" s="98">
        <v>99</v>
      </c>
      <c r="O361" s="98">
        <v>99</v>
      </c>
      <c r="P361" s="51">
        <f t="shared" ref="P361:P363" si="286">IF(AND(N361&lt;&gt;0,M361="Кач."),O361/N361*100,"")</f>
        <v>100</v>
      </c>
      <c r="Q361" s="57"/>
      <c r="R361" s="283">
        <f>IFERROR(AVERAGE(P361:P363),"")</f>
        <v>100</v>
      </c>
      <c r="S361" s="282">
        <f>AVERAGE(Q361:Q363)</f>
        <v>98.770316386141474</v>
      </c>
      <c r="T361" s="279">
        <f>IFERROR((R361*0.7+S361*0.3)*2,S361*2)</f>
        <v>199.26218983168488</v>
      </c>
      <c r="U361" s="295" t="str">
        <f>IF(T361&lt;170,"ГЗ по услуге (работе) НЕ выполнено","")&amp;IF(AND(T361&gt;=170,T361&lt;=200),"ГЗ по услуге (работе) выполнено","")&amp;IF(T361&gt;200,"ГЗ по услуге (работе) ПЕРЕвыполнено","")</f>
        <v>ГЗ по услуге (работе) выполнено</v>
      </c>
      <c r="V361" s="300"/>
      <c r="W361" s="308"/>
      <c r="X361" s="304"/>
    </row>
    <row r="362" spans="1:417" s="4" customFormat="1" ht="28.5" customHeight="1" thickBot="1" x14ac:dyDescent="0.3">
      <c r="A362" s="323"/>
      <c r="B362" s="44" t="str">
        <f t="shared" si="282"/>
        <v>ГБУЗ АО МИАЦ</v>
      </c>
      <c r="C362" s="382"/>
      <c r="D362" s="19" t="str">
        <f t="shared" si="220"/>
        <v>Обеспечение мероприятий, направленных на охрану здоровья граждан</v>
      </c>
      <c r="E362" s="295"/>
      <c r="F362" s="44" t="str">
        <f t="shared" si="277"/>
        <v>Не предусмотрено</v>
      </c>
      <c r="G362" s="295"/>
      <c r="H362" s="44" t="str">
        <f t="shared" si="257"/>
        <v>Не предусмотрено</v>
      </c>
      <c r="I362" s="295"/>
      <c r="J362" s="44" t="str">
        <f t="shared" si="280"/>
        <v>Не предусмотрено</v>
      </c>
      <c r="K362" s="69" t="s">
        <v>172</v>
      </c>
      <c r="L362" s="81" t="s">
        <v>58</v>
      </c>
      <c r="M362" s="76" t="s">
        <v>42</v>
      </c>
      <c r="N362" s="96">
        <v>339</v>
      </c>
      <c r="O362" s="96">
        <v>247</v>
      </c>
      <c r="P362" s="58" t="str">
        <f t="shared" si="286"/>
        <v/>
      </c>
      <c r="Q362" s="59">
        <f t="shared" ref="Q362" si="287">IF(AND(N362&lt;&gt;0,M362="объем"),(O362/N362*100)/$Y$2*12,"")</f>
        <v>97.148475909537837</v>
      </c>
      <c r="R362" s="283"/>
      <c r="S362" s="282"/>
      <c r="T362" s="279"/>
      <c r="U362" s="295"/>
      <c r="V362" s="300"/>
      <c r="W362" s="308"/>
      <c r="X362" s="304"/>
    </row>
    <row r="363" spans="1:417" s="14" customFormat="1" ht="51.75" customHeight="1" thickBot="1" x14ac:dyDescent="0.3">
      <c r="A363" s="323"/>
      <c r="B363" s="44" t="str">
        <f t="shared" si="282"/>
        <v>ГБУЗ АО МИАЦ</v>
      </c>
      <c r="C363" s="382"/>
      <c r="D363" s="19" t="str">
        <f t="shared" si="220"/>
        <v>Обеспечение мероприятий, направленных на охрану здоровья граждан</v>
      </c>
      <c r="E363" s="295"/>
      <c r="F363" s="44" t="str">
        <f t="shared" si="277"/>
        <v>Не предусмотрено</v>
      </c>
      <c r="G363" s="295"/>
      <c r="H363" s="44" t="str">
        <f t="shared" si="257"/>
        <v>Не предусмотрено</v>
      </c>
      <c r="I363" s="295"/>
      <c r="J363" s="44" t="str">
        <f t="shared" si="280"/>
        <v>Не предусмотрено</v>
      </c>
      <c r="K363" s="69" t="s">
        <v>175</v>
      </c>
      <c r="L363" s="81" t="s">
        <v>58</v>
      </c>
      <c r="M363" s="76" t="s">
        <v>42</v>
      </c>
      <c r="N363" s="96">
        <v>85</v>
      </c>
      <c r="O363" s="96">
        <v>64</v>
      </c>
      <c r="P363" s="58" t="str">
        <f t="shared" si="286"/>
        <v/>
      </c>
      <c r="Q363" s="59">
        <f t="shared" ref="Q363" si="288">IF(AND(N363&lt;&gt;0,M363="объем"),(O363/N363*100)/$Y$2*12,"")</f>
        <v>100.39215686274511</v>
      </c>
      <c r="R363" s="283"/>
      <c r="S363" s="282"/>
      <c r="T363" s="279"/>
      <c r="U363" s="295"/>
      <c r="V363" s="300"/>
      <c r="W363" s="308"/>
      <c r="X363" s="304"/>
    </row>
    <row r="364" spans="1:417" s="4" customFormat="1" ht="44.25" customHeight="1" thickBot="1" x14ac:dyDescent="0.3">
      <c r="A364" s="323"/>
      <c r="B364" s="44" t="str">
        <f t="shared" si="282"/>
        <v>ГБУЗ АО МИАЦ</v>
      </c>
      <c r="C364" s="318" t="s">
        <v>224</v>
      </c>
      <c r="D364" s="19" t="str">
        <f t="shared" si="220"/>
        <v>Сбор и анализ сведений статистического наблюдения в сфере здравоохранения, а также подготовка иной сводной  аналитической информации по вопросам осуществления медицинской деятельности и оказания медицинской помощи</v>
      </c>
      <c r="E364" s="284" t="s">
        <v>47</v>
      </c>
      <c r="F364" s="44" t="str">
        <f t="shared" si="277"/>
        <v>Не предусмотрено</v>
      </c>
      <c r="G364" s="284" t="s">
        <v>47</v>
      </c>
      <c r="H364" s="44" t="str">
        <f t="shared" si="257"/>
        <v>Не предусмотрено</v>
      </c>
      <c r="I364" s="284" t="s">
        <v>47</v>
      </c>
      <c r="J364" s="44" t="str">
        <f t="shared" si="280"/>
        <v>Не предусмотрено</v>
      </c>
      <c r="K364" s="68" t="s">
        <v>176</v>
      </c>
      <c r="L364" s="68" t="s">
        <v>3</v>
      </c>
      <c r="M364" s="68" t="s">
        <v>5</v>
      </c>
      <c r="N364" s="98">
        <v>99</v>
      </c>
      <c r="O364" s="98">
        <v>99</v>
      </c>
      <c r="P364" s="57">
        <f t="shared" ref="P364:P366" si="289">IF(AND(N364&lt;&gt;0,M364="Кач."),O364/N364*100,"")</f>
        <v>100</v>
      </c>
      <c r="Q364" s="57"/>
      <c r="R364" s="283">
        <f>IFERROR(AVERAGE(P364:P366),"")</f>
        <v>100</v>
      </c>
      <c r="S364" s="282">
        <f>AVERAGE(Q364:Q366)</f>
        <v>99.480221141931167</v>
      </c>
      <c r="T364" s="279">
        <f>IFERROR((R364*0.7+S364*0.3)*2,S364*2)</f>
        <v>199.68813268515871</v>
      </c>
      <c r="U364" s="295" t="str">
        <f>IF(T364&lt;170,"ГЗ по услуге (работе) НЕ выполнено","")&amp;IF(AND(T364&gt;=170,T364&lt;=200),"ГЗ по услуге (работе) выполнено","")&amp;IF(T364&gt;200,"ГЗ по услуге (работе) ПЕРЕвыполнено","")</f>
        <v>ГЗ по услуге (работе) выполнено</v>
      </c>
      <c r="V364" s="300"/>
      <c r="W364" s="308"/>
      <c r="X364" s="304"/>
    </row>
    <row r="365" spans="1:417" s="4" customFormat="1" ht="45.75" customHeight="1" thickBot="1" x14ac:dyDescent="0.3">
      <c r="A365" s="323"/>
      <c r="B365" s="44" t="str">
        <f t="shared" si="282"/>
        <v>ГБУЗ АО МИАЦ</v>
      </c>
      <c r="C365" s="327"/>
      <c r="D365" s="19" t="str">
        <f t="shared" si="220"/>
        <v>Сбор и анализ сведений статистического наблюдения в сфере здравоохранения, а также подготовка иной сводной  аналитической информации по вопросам осуществления медицинской деятельности и оказания медицинской помощи</v>
      </c>
      <c r="E365" s="285"/>
      <c r="F365" s="44" t="str">
        <f t="shared" si="277"/>
        <v>Не предусмотрено</v>
      </c>
      <c r="G365" s="285"/>
      <c r="H365" s="44" t="str">
        <f t="shared" si="257"/>
        <v>Не предусмотрено</v>
      </c>
      <c r="I365" s="285"/>
      <c r="J365" s="44" t="str">
        <f t="shared" si="280"/>
        <v>Не предусмотрено</v>
      </c>
      <c r="K365" s="69" t="s">
        <v>175</v>
      </c>
      <c r="L365" s="81" t="s">
        <v>41</v>
      </c>
      <c r="M365" s="76" t="s">
        <v>42</v>
      </c>
      <c r="N365" s="96">
        <v>3497</v>
      </c>
      <c r="O365" s="162">
        <v>2578</v>
      </c>
      <c r="P365" s="58" t="str">
        <f t="shared" si="289"/>
        <v/>
      </c>
      <c r="Q365" s="59">
        <f t="shared" ref="Q365:Q367" si="290">IF(AND(N365&lt;&gt;0,M365="объем"),(O365/N365*100)/$Y$2*12,"")</f>
        <v>98.293775617195678</v>
      </c>
      <c r="R365" s="283"/>
      <c r="S365" s="282"/>
      <c r="T365" s="279"/>
      <c r="U365" s="295"/>
      <c r="V365" s="300"/>
      <c r="W365" s="308"/>
      <c r="X365" s="304"/>
    </row>
    <row r="366" spans="1:417" s="4" customFormat="1" ht="36.75" customHeight="1" thickBot="1" x14ac:dyDescent="0.3">
      <c r="A366" s="323"/>
      <c r="B366" s="44" t="str">
        <f t="shared" si="282"/>
        <v>ГБУЗ АО МИАЦ</v>
      </c>
      <c r="C366" s="319"/>
      <c r="D366" s="19" t="str">
        <f t="shared" si="220"/>
        <v>Сбор и анализ сведений статистического наблюдения в сфере здравоохранения, а также подготовка иной сводной  аналитической информации по вопросам осуществления медицинской деятельности и оказания медицинской помощи</v>
      </c>
      <c r="E366" s="286"/>
      <c r="F366" s="44" t="str">
        <f t="shared" si="277"/>
        <v>Не предусмотрено</v>
      </c>
      <c r="G366" s="286"/>
      <c r="H366" s="44" t="str">
        <f t="shared" si="257"/>
        <v>Не предусмотрено</v>
      </c>
      <c r="I366" s="286"/>
      <c r="J366" s="44" t="str">
        <f t="shared" si="280"/>
        <v>Не предусмотрено</v>
      </c>
      <c r="K366" s="69" t="s">
        <v>177</v>
      </c>
      <c r="L366" s="81" t="s">
        <v>41</v>
      </c>
      <c r="M366" s="76" t="s">
        <v>42</v>
      </c>
      <c r="N366" s="96">
        <v>200</v>
      </c>
      <c r="O366" s="96">
        <v>151</v>
      </c>
      <c r="P366" s="58" t="str">
        <f t="shared" si="289"/>
        <v/>
      </c>
      <c r="Q366" s="59">
        <f t="shared" si="290"/>
        <v>100.66666666666667</v>
      </c>
      <c r="R366" s="283"/>
      <c r="S366" s="282"/>
      <c r="T366" s="279"/>
      <c r="U366" s="295"/>
      <c r="V366" s="300"/>
      <c r="W366" s="308"/>
      <c r="X366" s="304"/>
    </row>
    <row r="367" spans="1:417" s="4" customFormat="1" ht="27.6" customHeight="1" thickBot="1" x14ac:dyDescent="0.3">
      <c r="A367" s="323"/>
      <c r="B367" s="44" t="str">
        <f t="shared" si="282"/>
        <v>ГБУЗ АО МИАЦ</v>
      </c>
      <c r="C367" s="382" t="s">
        <v>178</v>
      </c>
      <c r="D367" s="19" t="str">
        <f t="shared" si="220"/>
        <v>Организация и проведение мероприятий, направленных на снижение заболеваемости, смертности и увеличение продолжительности жизни населения</v>
      </c>
      <c r="E367" s="295" t="s">
        <v>47</v>
      </c>
      <c r="F367" s="44" t="str">
        <f t="shared" si="277"/>
        <v>Не предусмотрено</v>
      </c>
      <c r="G367" s="295" t="s">
        <v>47</v>
      </c>
      <c r="H367" s="44" t="str">
        <f t="shared" si="257"/>
        <v>Не предусмотрено</v>
      </c>
      <c r="I367" s="295" t="s">
        <v>47</v>
      </c>
      <c r="J367" s="44" t="str">
        <f t="shared" si="280"/>
        <v>Не предусмотрено</v>
      </c>
      <c r="K367" s="68" t="s">
        <v>174</v>
      </c>
      <c r="L367" s="68" t="s">
        <v>3</v>
      </c>
      <c r="M367" s="68" t="s">
        <v>5</v>
      </c>
      <c r="N367" s="98">
        <v>99</v>
      </c>
      <c r="O367" s="98">
        <v>99</v>
      </c>
      <c r="P367" s="57">
        <f t="shared" ref="P367:P368" si="291">IF(AND(N367&lt;&gt;0,M367="Кач."),O367/N367*100,"")</f>
        <v>100</v>
      </c>
      <c r="Q367" s="57" t="str">
        <f t="shared" si="290"/>
        <v/>
      </c>
      <c r="R367" s="283">
        <f>IFERROR(AVERAGE(P367:P368),"")</f>
        <v>100</v>
      </c>
      <c r="S367" s="282">
        <f>AVERAGE(Q367:Q368)</f>
        <v>101.58730158730158</v>
      </c>
      <c r="T367" s="272">
        <f t="shared" ref="T367:T383" si="292">IFERROR((R367*0.7+S367*0.3)*2,S367*2)</f>
        <v>200.95238095238096</v>
      </c>
      <c r="U367" s="295" t="str">
        <f>IF(T367&lt;170,"ГЗ по услуге (работе) НЕ выполнено","")&amp;IF(AND(T367&gt;=170,T367&lt;=200),"ГЗ по услуге (работе) выполнено","")&amp;IF(T367&gt;200,"ГЗ по услуге (работе) ПЕРЕвыполнено","")</f>
        <v>ГЗ по услуге (работе) ПЕРЕвыполнено</v>
      </c>
      <c r="V367" s="295"/>
      <c r="W367" s="308"/>
      <c r="X367" s="304"/>
    </row>
    <row r="368" spans="1:417" s="4" customFormat="1" ht="57" customHeight="1" thickBot="1" x14ac:dyDescent="0.3">
      <c r="A368" s="323"/>
      <c r="B368" s="44" t="str">
        <f t="shared" ref="B368:B439" si="293">IF(A368="",B367,A368)</f>
        <v>ГБУЗ АО МИАЦ</v>
      </c>
      <c r="C368" s="382"/>
      <c r="D368" s="19" t="str">
        <f t="shared" ref="D368:D439" si="294">IF(C368="",D367,C368)</f>
        <v>Организация и проведение мероприятий, направленных на снижение заболеваемости, смертности и увеличение продолжительности жизни населения</v>
      </c>
      <c r="E368" s="295"/>
      <c r="F368" s="44" t="str">
        <f t="shared" si="277"/>
        <v>Не предусмотрено</v>
      </c>
      <c r="G368" s="295"/>
      <c r="H368" s="44" t="str">
        <f t="shared" si="257"/>
        <v>Не предусмотрено</v>
      </c>
      <c r="I368" s="295"/>
      <c r="J368" s="44" t="str">
        <f t="shared" si="280"/>
        <v>Не предусмотрено</v>
      </c>
      <c r="K368" s="69" t="s">
        <v>172</v>
      </c>
      <c r="L368" s="81" t="s">
        <v>58</v>
      </c>
      <c r="M368" s="76" t="s">
        <v>42</v>
      </c>
      <c r="N368" s="96">
        <v>126</v>
      </c>
      <c r="O368" s="96">
        <v>96</v>
      </c>
      <c r="P368" s="58" t="str">
        <f t="shared" si="291"/>
        <v/>
      </c>
      <c r="Q368" s="59">
        <f t="shared" ref="Q368:Q369" si="295">IF(AND(N368&lt;&gt;0,M368="объем"),(O368/N368*100)/$Y$2*12,"")</f>
        <v>101.58730158730158</v>
      </c>
      <c r="R368" s="283"/>
      <c r="S368" s="282"/>
      <c r="T368" s="278"/>
      <c r="U368" s="295"/>
      <c r="V368" s="295"/>
      <c r="W368" s="308"/>
      <c r="X368" s="304"/>
    </row>
    <row r="369" spans="1:24" s="4" customFormat="1" ht="27.6" customHeight="1" thickBot="1" x14ac:dyDescent="0.3">
      <c r="A369" s="323"/>
      <c r="B369" s="44" t="str">
        <f t="shared" si="293"/>
        <v>ГБУЗ АО МИАЦ</v>
      </c>
      <c r="C369" s="382" t="s">
        <v>179</v>
      </c>
      <c r="D369" s="19" t="str">
        <f t="shared" si="294"/>
        <v xml:space="preserve">Освещение деятельности органов государственной власти
</v>
      </c>
      <c r="E369" s="295" t="s">
        <v>47</v>
      </c>
      <c r="F369" s="44" t="str">
        <f t="shared" si="277"/>
        <v>Не предусмотрено</v>
      </c>
      <c r="G369" s="295" t="s">
        <v>47</v>
      </c>
      <c r="H369" s="44" t="str">
        <f t="shared" si="257"/>
        <v>Не предусмотрено</v>
      </c>
      <c r="I369" s="295" t="s">
        <v>47</v>
      </c>
      <c r="J369" s="44" t="str">
        <f t="shared" si="280"/>
        <v>Не предусмотрено</v>
      </c>
      <c r="K369" s="68" t="s">
        <v>225</v>
      </c>
      <c r="L369" s="68" t="s">
        <v>3</v>
      </c>
      <c r="M369" s="68" t="s">
        <v>5</v>
      </c>
      <c r="N369" s="98">
        <v>99</v>
      </c>
      <c r="O369" s="98">
        <v>99</v>
      </c>
      <c r="P369" s="51">
        <f t="shared" ref="P369:P370" si="296">IF(AND(N369&lt;&gt;0,M369="Кач."),O369/N369*100,"")</f>
        <v>100</v>
      </c>
      <c r="Q369" s="57" t="str">
        <f t="shared" si="295"/>
        <v/>
      </c>
      <c r="R369" s="283">
        <f>IFERROR(AVERAGE(P369:P370),"")</f>
        <v>100</v>
      </c>
      <c r="S369" s="282">
        <f t="shared" ref="S369" si="297">AVERAGE(Q369:Q370)</f>
        <v>98.050065876152843</v>
      </c>
      <c r="T369" s="272">
        <f t="shared" si="292"/>
        <v>198.83003952569169</v>
      </c>
      <c r="U369" s="295" t="str">
        <f t="shared" ref="U369" si="298">IF(T369&lt;170,"ГЗ по услуге (работе) НЕ выполнено","")&amp;IF(AND(T369&gt;=170,T369&lt;=200),"ГЗ по услуге (работе) выполнено","")&amp;IF(T369&gt;200,"ГЗ по услуге (работе) ПЕРЕвыполнено","")</f>
        <v>ГЗ по услуге (работе) выполнено</v>
      </c>
      <c r="V369" s="295"/>
      <c r="W369" s="308"/>
      <c r="X369" s="304"/>
    </row>
    <row r="370" spans="1:24" s="4" customFormat="1" ht="50.25" customHeight="1" thickBot="1" x14ac:dyDescent="0.3">
      <c r="A370" s="323"/>
      <c r="B370" s="44" t="str">
        <f t="shared" si="293"/>
        <v>ГБУЗ АО МИАЦ</v>
      </c>
      <c r="C370" s="382"/>
      <c r="D370" s="19" t="str">
        <f t="shared" si="294"/>
        <v xml:space="preserve">Освещение деятельности органов государственной власти
</v>
      </c>
      <c r="E370" s="295"/>
      <c r="F370" s="44" t="str">
        <f t="shared" si="277"/>
        <v>Не предусмотрено</v>
      </c>
      <c r="G370" s="295"/>
      <c r="H370" s="44" t="str">
        <f t="shared" si="257"/>
        <v>Не предусмотрено</v>
      </c>
      <c r="I370" s="295"/>
      <c r="J370" s="44" t="str">
        <f t="shared" si="280"/>
        <v>Не предусмотрено</v>
      </c>
      <c r="K370" s="69" t="s">
        <v>180</v>
      </c>
      <c r="L370" s="81" t="s">
        <v>41</v>
      </c>
      <c r="M370" s="76" t="s">
        <v>42</v>
      </c>
      <c r="N370" s="96">
        <v>5060</v>
      </c>
      <c r="O370" s="162">
        <v>3721</v>
      </c>
      <c r="P370" s="58" t="str">
        <f t="shared" si="296"/>
        <v/>
      </c>
      <c r="Q370" s="59">
        <f t="shared" ref="Q370:Q378" si="299">IF(AND(N370&lt;&gt;0,M370="объем"),(O370/N370*100)/$Y$2*12,"")</f>
        <v>98.050065876152843</v>
      </c>
      <c r="R370" s="283"/>
      <c r="S370" s="282"/>
      <c r="T370" s="278"/>
      <c r="U370" s="295"/>
      <c r="V370" s="295"/>
      <c r="W370" s="308"/>
      <c r="X370" s="304"/>
    </row>
    <row r="371" spans="1:24" s="4" customFormat="1" ht="63.75" customHeight="1" thickBot="1" x14ac:dyDescent="0.3">
      <c r="A371" s="323"/>
      <c r="B371" s="44" t="str">
        <f t="shared" si="293"/>
        <v>ГБУЗ АО МИАЦ</v>
      </c>
      <c r="C371" s="318" t="s">
        <v>196</v>
      </c>
      <c r="D371" s="19" t="str">
        <f t="shared" si="294"/>
        <v>Создание и развитие(модернизация)  информационных систем и компонентов информационно-телекоммуникационной инфраструктуры</v>
      </c>
      <c r="E371" s="161" t="s">
        <v>281</v>
      </c>
      <c r="F371" s="44" t="str">
        <f t="shared" si="277"/>
        <v>Cоздание и развитие (модернизация) информационных систем и компонентов информационно-телекоммуникационной инфраструктуры</v>
      </c>
      <c r="G371" s="284" t="s">
        <v>47</v>
      </c>
      <c r="H371" s="44" t="str">
        <f t="shared" si="257"/>
        <v>Не предусмотрено</v>
      </c>
      <c r="I371" s="284" t="s">
        <v>47</v>
      </c>
      <c r="J371" s="44" t="str">
        <f t="shared" si="280"/>
        <v>Не предусмотрено</v>
      </c>
      <c r="K371" s="68" t="s">
        <v>195</v>
      </c>
      <c r="L371" s="68" t="s">
        <v>3</v>
      </c>
      <c r="M371" s="68" t="s">
        <v>5</v>
      </c>
      <c r="N371" s="98">
        <v>99</v>
      </c>
      <c r="O371" s="98">
        <v>99</v>
      </c>
      <c r="P371" s="57">
        <f t="shared" si="281"/>
        <v>100</v>
      </c>
      <c r="Q371" s="57" t="str">
        <f t="shared" si="299"/>
        <v/>
      </c>
      <c r="R371" s="283">
        <f t="shared" ref="R371" si="300">IFERROR(AVERAGE(P371:P372),"")</f>
        <v>100</v>
      </c>
      <c r="S371" s="274">
        <f t="shared" ref="S371" si="301">AVERAGE(Q371:Q372)</f>
        <v>100</v>
      </c>
      <c r="T371" s="272">
        <f t="shared" si="292"/>
        <v>200</v>
      </c>
      <c r="U371" s="295" t="str">
        <f t="shared" ref="U371" si="302">IF(T371&lt;170,"ГЗ по услуге (работе) НЕ выполнено","")&amp;IF(AND(T371&gt;=170,T371&lt;=200),"ГЗ по услуге (работе) выполнено","")&amp;IF(T371&gt;200,"ГЗ по услуге (работе) ПЕРЕвыполнено","")</f>
        <v>ГЗ по услуге (работе) выполнено</v>
      </c>
      <c r="V371" s="295"/>
      <c r="W371" s="308"/>
      <c r="X371" s="304"/>
    </row>
    <row r="372" spans="1:24" s="4" customFormat="1" ht="42" customHeight="1" thickBot="1" x14ac:dyDescent="0.3">
      <c r="A372" s="323"/>
      <c r="B372" s="44" t="str">
        <f>IF(A372="",B371,A372)</f>
        <v>ГБУЗ АО МИАЦ</v>
      </c>
      <c r="C372" s="327"/>
      <c r="D372" s="19" t="str">
        <f>IF(C372="",D371,C372)</f>
        <v>Создание и развитие(модернизация)  информационных систем и компонентов информационно-телекоммуникационной инфраструктуры</v>
      </c>
      <c r="E372" s="144" t="s">
        <v>59</v>
      </c>
      <c r="F372" s="44" t="str">
        <f>IF(E372="",F371,E372)</f>
        <v>ИС обеспечения специальной деятельности</v>
      </c>
      <c r="G372" s="285"/>
      <c r="H372" s="44" t="str">
        <f>IF(G372="",H371,G372)</f>
        <v>Не предусмотрено</v>
      </c>
      <c r="I372" s="285"/>
      <c r="J372" s="44" t="str">
        <f t="shared" si="280"/>
        <v>Не предусмотрено</v>
      </c>
      <c r="K372" s="69" t="s">
        <v>282</v>
      </c>
      <c r="L372" s="81" t="s">
        <v>41</v>
      </c>
      <c r="M372" s="76" t="s">
        <v>42</v>
      </c>
      <c r="N372" s="95">
        <v>2</v>
      </c>
      <c r="O372" s="96">
        <v>2</v>
      </c>
      <c r="P372" s="58" t="str">
        <f t="shared" si="281"/>
        <v/>
      </c>
      <c r="Q372" s="213">
        <f>IF(AND(N372&lt;&gt;0,M372="объем"),(O372/N372*100),"")</f>
        <v>100</v>
      </c>
      <c r="R372" s="283"/>
      <c r="S372" s="275"/>
      <c r="T372" s="278"/>
      <c r="U372" s="295"/>
      <c r="V372" s="295"/>
      <c r="W372" s="308"/>
      <c r="X372" s="304"/>
    </row>
    <row r="373" spans="1:24" s="4" customFormat="1" ht="53.25" customHeight="1" thickBot="1" x14ac:dyDescent="0.3">
      <c r="A373" s="323"/>
      <c r="B373" s="44" t="str">
        <f>IF(A373="",B372,A373)</f>
        <v>ГБУЗ АО МИАЦ</v>
      </c>
      <c r="C373" s="327" t="s">
        <v>283</v>
      </c>
      <c r="D373" s="19" t="str">
        <f>IF(C373="",D372,C373)</f>
        <v>Создание и развитие (модернизация) информационных систем и компонентов информационно-телекоммуникационной инфраструктуры, их техническое сопровождение и эксплуатация, вывод из эксплуатации</v>
      </c>
      <c r="E373" s="161" t="s">
        <v>59</v>
      </c>
      <c r="F373" s="44" t="str">
        <f>IF(E373="",F372,E373)</f>
        <v>ИС обеспечения специальной деятельности</v>
      </c>
      <c r="G373" s="161" t="s">
        <v>284</v>
      </c>
      <c r="H373" s="44" t="str">
        <f>IF(G373="",H372,G373)</f>
        <v>Создание и развитие информационных систем в сфере здравоохранения, а также регионального сегмента ЕГИСЗ и мониторинг их функционирования</v>
      </c>
      <c r="I373" s="161" t="s">
        <v>47</v>
      </c>
      <c r="J373" s="44" t="str">
        <f t="shared" si="280"/>
        <v>Не предусмотрено</v>
      </c>
      <c r="K373" s="80" t="s">
        <v>285</v>
      </c>
      <c r="L373" s="68" t="s">
        <v>3</v>
      </c>
      <c r="M373" s="68" t="s">
        <v>5</v>
      </c>
      <c r="N373" s="98">
        <v>99</v>
      </c>
      <c r="O373" s="98">
        <v>99</v>
      </c>
      <c r="P373" s="57">
        <f t="shared" si="281"/>
        <v>100</v>
      </c>
      <c r="Q373" s="200" t="str">
        <f t="shared" si="299"/>
        <v/>
      </c>
      <c r="R373" s="283">
        <f t="shared" ref="R373" si="303">IFERROR(AVERAGE(P373:P374),"")</f>
        <v>100</v>
      </c>
      <c r="S373" s="282">
        <f t="shared" ref="S373" si="304">AVERAGE(Q373:Q374)</f>
        <v>100</v>
      </c>
      <c r="T373" s="272">
        <f t="shared" si="292"/>
        <v>200</v>
      </c>
      <c r="U373" s="285" t="str">
        <f>IF(T373&lt;170,"ГЗ по услуге (работе) НЕ выполнено","")&amp;IF(AND(T373&gt;=170,T373&lt;=200),"ГЗ по услуге (работе) выполнено","")&amp;IF(T373&gt;200,"ГЗ по услуге (работе) ПЕРЕвыполнено","")</f>
        <v>ГЗ по услуге (работе) выполнено</v>
      </c>
      <c r="V373" s="295"/>
      <c r="W373" s="308"/>
      <c r="X373" s="304"/>
    </row>
    <row r="374" spans="1:24" s="4" customFormat="1" ht="45" customHeight="1" thickBot="1" x14ac:dyDescent="0.3">
      <c r="A374" s="323"/>
      <c r="B374" s="44" t="str">
        <f t="shared" si="293"/>
        <v>ГБУЗ АО МИАЦ</v>
      </c>
      <c r="C374" s="319"/>
      <c r="D374" s="19" t="str">
        <f t="shared" si="294"/>
        <v>Создание и развитие (модернизация) информационных систем и компонентов информационно-телекоммуникационной инфраструктуры, их техническое сопровождение и эксплуатация, вывод из эксплуатации</v>
      </c>
      <c r="E374" s="161" t="s">
        <v>286</v>
      </c>
      <c r="F374" s="44" t="str">
        <f t="shared" si="277"/>
        <v xml:space="preserve">ИС обеспечения специальной деятельности </v>
      </c>
      <c r="G374" s="161" t="s">
        <v>284</v>
      </c>
      <c r="H374" s="44" t="str">
        <f t="shared" ref="H374:H384" si="305">IF(G374="",H373,G374)</f>
        <v>Создание и развитие информационных систем в сфере здравоохранения, а также регионального сегмента ЕГИСЗ и мониторинг их функционирования</v>
      </c>
      <c r="I374" s="161" t="s">
        <v>47</v>
      </c>
      <c r="J374" s="44" t="str">
        <f t="shared" si="280"/>
        <v>Не предусмотрено</v>
      </c>
      <c r="K374" s="69" t="s">
        <v>195</v>
      </c>
      <c r="L374" s="81" t="s">
        <v>3</v>
      </c>
      <c r="M374" s="136" t="s">
        <v>42</v>
      </c>
      <c r="N374" s="95">
        <v>99</v>
      </c>
      <c r="O374" s="95">
        <v>99</v>
      </c>
      <c r="P374" s="58" t="str">
        <f t="shared" si="281"/>
        <v/>
      </c>
      <c r="Q374" s="213">
        <f>IF(AND(N374&lt;&gt;0,M374="объем"),(O374/N374*100),"")</f>
        <v>100</v>
      </c>
      <c r="R374" s="283"/>
      <c r="S374" s="282"/>
      <c r="T374" s="278"/>
      <c r="U374" s="286"/>
      <c r="V374" s="295"/>
      <c r="W374" s="308"/>
      <c r="X374" s="304"/>
    </row>
    <row r="375" spans="1:24" s="4" customFormat="1" ht="28.5" customHeight="1" thickBot="1" x14ac:dyDescent="0.3">
      <c r="A375" s="323"/>
      <c r="B375" s="44" t="str">
        <f t="shared" si="293"/>
        <v>ГБУЗ АО МИАЦ</v>
      </c>
      <c r="C375" s="382" t="s">
        <v>197</v>
      </c>
      <c r="D375" s="19" t="str">
        <f t="shared" si="294"/>
        <v>Ведение информационных ресурсов в сфере здравоохранения и  баз данных</v>
      </c>
      <c r="E375" s="161" t="s">
        <v>47</v>
      </c>
      <c r="F375" s="44" t="str">
        <f t="shared" si="277"/>
        <v>Не предусмотрено</v>
      </c>
      <c r="G375" s="161" t="s">
        <v>47</v>
      </c>
      <c r="H375" s="44" t="str">
        <f t="shared" si="305"/>
        <v>Не предусмотрено</v>
      </c>
      <c r="I375" s="161" t="s">
        <v>47</v>
      </c>
      <c r="J375" s="44" t="str">
        <f t="shared" si="280"/>
        <v>Не предусмотрено</v>
      </c>
      <c r="K375" s="80" t="s">
        <v>57</v>
      </c>
      <c r="L375" s="68"/>
      <c r="M375" s="68"/>
      <c r="N375" s="98"/>
      <c r="O375" s="98"/>
      <c r="P375" s="57" t="str">
        <f>IF(AND(N375&lt;&gt;0,M375="Кач."),O375/N375*100,"")</f>
        <v/>
      </c>
      <c r="Q375" s="215" t="str">
        <f t="shared" ref="Q375:Q376" si="306">IF(AND(N375&lt;&gt;0,M375="объем"),(O375/N375*100),"")</f>
        <v/>
      </c>
      <c r="R375" s="283" t="str">
        <f t="shared" ref="R375" si="307">IFERROR(AVERAGE(P375:P376),"")</f>
        <v/>
      </c>
      <c r="S375" s="282">
        <f t="shared" ref="S375" si="308">AVERAGE(Q375:Q376)</f>
        <v>100</v>
      </c>
      <c r="T375" s="272">
        <f t="shared" si="292"/>
        <v>200</v>
      </c>
      <c r="U375" s="285" t="str">
        <f t="shared" ref="U375" si="309">IF(T375&lt;170,"ГЗ по услуге (работе) НЕ выполнено","")&amp;IF(AND(T375&gt;=170,T375&lt;=200),"ГЗ по услуге (работе) выполнено","")&amp;IF(T375&gt;200,"ГЗ по услуге (работе) ПЕРЕвыполнено","")</f>
        <v>ГЗ по услуге (работе) выполнено</v>
      </c>
      <c r="V375" s="295"/>
      <c r="W375" s="308"/>
      <c r="X375" s="304"/>
    </row>
    <row r="376" spans="1:24" ht="28.5" customHeight="1" thickBot="1" x14ac:dyDescent="0.3">
      <c r="A376" s="323"/>
      <c r="B376" s="44" t="str">
        <f t="shared" si="293"/>
        <v>ГБУЗ АО МИАЦ</v>
      </c>
      <c r="C376" s="382"/>
      <c r="D376" s="19" t="str">
        <f t="shared" si="294"/>
        <v>Ведение информационных ресурсов в сфере здравоохранения и  баз данных</v>
      </c>
      <c r="E376" s="161" t="s">
        <v>47</v>
      </c>
      <c r="F376" s="44" t="str">
        <f t="shared" si="277"/>
        <v>Не предусмотрено</v>
      </c>
      <c r="G376" s="161" t="s">
        <v>47</v>
      </c>
      <c r="H376" s="44" t="str">
        <f t="shared" si="305"/>
        <v>Не предусмотрено</v>
      </c>
      <c r="I376" s="161" t="s">
        <v>47</v>
      </c>
      <c r="J376" s="44" t="str">
        <f t="shared" si="280"/>
        <v>Не предусмотрено</v>
      </c>
      <c r="K376" s="69" t="s">
        <v>60</v>
      </c>
      <c r="L376" s="81" t="s">
        <v>41</v>
      </c>
      <c r="M376" s="76" t="s">
        <v>42</v>
      </c>
      <c r="N376" s="95">
        <v>34</v>
      </c>
      <c r="O376" s="95">
        <v>34</v>
      </c>
      <c r="P376" s="58" t="str">
        <f t="shared" si="281"/>
        <v/>
      </c>
      <c r="Q376" s="215">
        <f t="shared" si="306"/>
        <v>100</v>
      </c>
      <c r="R376" s="283"/>
      <c r="S376" s="282"/>
      <c r="T376" s="278"/>
      <c r="U376" s="286"/>
      <c r="V376" s="295"/>
      <c r="W376" s="308"/>
      <c r="X376" s="304"/>
    </row>
    <row r="377" spans="1:24" ht="28.5" customHeight="1" thickBot="1" x14ac:dyDescent="0.3">
      <c r="A377" s="323"/>
      <c r="B377" s="44" t="str">
        <f t="shared" si="293"/>
        <v>ГБУЗ АО МИАЦ</v>
      </c>
      <c r="C377" s="382" t="s">
        <v>61</v>
      </c>
      <c r="D377" s="19" t="str">
        <f t="shared" si="294"/>
        <v>Обеспечение сохранности и учет архивных документов</v>
      </c>
      <c r="E377" s="295" t="s">
        <v>47</v>
      </c>
      <c r="F377" s="44" t="str">
        <f t="shared" si="277"/>
        <v>Не предусмотрено</v>
      </c>
      <c r="G377" s="295" t="s">
        <v>47</v>
      </c>
      <c r="H377" s="44" t="str">
        <f t="shared" si="305"/>
        <v>Не предусмотрено</v>
      </c>
      <c r="I377" s="295" t="s">
        <v>47</v>
      </c>
      <c r="J377" s="44" t="str">
        <f t="shared" si="280"/>
        <v>Не предусмотрено</v>
      </c>
      <c r="K377" s="68" t="s">
        <v>225</v>
      </c>
      <c r="L377" s="68" t="s">
        <v>3</v>
      </c>
      <c r="M377" s="68" t="s">
        <v>5</v>
      </c>
      <c r="N377" s="98">
        <v>99</v>
      </c>
      <c r="O377" s="98">
        <v>99</v>
      </c>
      <c r="P377" s="57">
        <f t="shared" si="281"/>
        <v>100</v>
      </c>
      <c r="Q377" s="200" t="str">
        <f t="shared" si="299"/>
        <v/>
      </c>
      <c r="R377" s="283">
        <f t="shared" ref="R377" si="310">IFERROR(AVERAGE(P377:P378),"")</f>
        <v>100</v>
      </c>
      <c r="S377" s="282">
        <f t="shared" ref="S377" si="311">AVERAGE(Q377:Q378)</f>
        <v>98.129027689257128</v>
      </c>
      <c r="T377" s="272">
        <f t="shared" si="292"/>
        <v>198.87741661355426</v>
      </c>
      <c r="U377" s="285" t="str">
        <f t="shared" ref="U377" si="312">IF(T377&lt;170,"ГЗ по услуге (работе) НЕ выполнено","")&amp;IF(AND(T377&gt;=170,T377&lt;=200),"ГЗ по услуге (работе) выполнено","")&amp;IF(T377&gt;200,"ГЗ по услуге (работе) ПЕРЕвыполнено","")</f>
        <v>ГЗ по услуге (работе) выполнено</v>
      </c>
      <c r="V377" s="295"/>
      <c r="W377" s="308"/>
      <c r="X377" s="304"/>
    </row>
    <row r="378" spans="1:24" ht="28.5" customHeight="1" thickBot="1" x14ac:dyDescent="0.3">
      <c r="A378" s="323"/>
      <c r="B378" s="44" t="str">
        <f t="shared" si="293"/>
        <v>ГБУЗ АО МИАЦ</v>
      </c>
      <c r="C378" s="382"/>
      <c r="D378" s="19" t="str">
        <f t="shared" si="294"/>
        <v>Обеспечение сохранности и учет архивных документов</v>
      </c>
      <c r="E378" s="295"/>
      <c r="F378" s="44" t="str">
        <f t="shared" si="277"/>
        <v>Не предусмотрено</v>
      </c>
      <c r="G378" s="295"/>
      <c r="H378" s="44" t="str">
        <f t="shared" si="305"/>
        <v>Не предусмотрено</v>
      </c>
      <c r="I378" s="295"/>
      <c r="J378" s="44" t="str">
        <f t="shared" si="280"/>
        <v>Не предусмотрено</v>
      </c>
      <c r="K378" s="69" t="s">
        <v>198</v>
      </c>
      <c r="L378" s="81" t="s">
        <v>41</v>
      </c>
      <c r="M378" s="76" t="s">
        <v>42</v>
      </c>
      <c r="N378" s="95">
        <v>23535</v>
      </c>
      <c r="O378" s="164">
        <v>17321</v>
      </c>
      <c r="P378" s="58" t="str">
        <f t="shared" si="281"/>
        <v/>
      </c>
      <c r="Q378" s="213">
        <f t="shared" si="299"/>
        <v>98.129027689257128</v>
      </c>
      <c r="R378" s="283"/>
      <c r="S378" s="282"/>
      <c r="T378" s="278"/>
      <c r="U378" s="286"/>
      <c r="V378" s="295"/>
      <c r="W378" s="308"/>
      <c r="X378" s="304"/>
    </row>
    <row r="379" spans="1:24" ht="28.5" customHeight="1" thickBot="1" x14ac:dyDescent="0.3">
      <c r="A379" s="323"/>
      <c r="B379" s="44" t="str">
        <f t="shared" si="293"/>
        <v>ГБУЗ АО МИАЦ</v>
      </c>
      <c r="C379" s="382" t="s">
        <v>200</v>
      </c>
      <c r="D379" s="19" t="str">
        <f t="shared" si="294"/>
        <v>Оказание бесплатной юридической помощи и проведение мониторинга правоприменения в сфере здравоохранения</v>
      </c>
      <c r="E379" s="295" t="s">
        <v>47</v>
      </c>
      <c r="F379" s="44" t="str">
        <f t="shared" si="277"/>
        <v>Не предусмотрено</v>
      </c>
      <c r="G379" s="295" t="s">
        <v>47</v>
      </c>
      <c r="H379" s="44" t="str">
        <f t="shared" si="305"/>
        <v>Не предусмотрено</v>
      </c>
      <c r="I379" s="295" t="s">
        <v>47</v>
      </c>
      <c r="J379" s="44" t="str">
        <f t="shared" si="280"/>
        <v>Не предусмотрено</v>
      </c>
      <c r="K379" s="68" t="s">
        <v>199</v>
      </c>
      <c r="L379" s="68" t="s">
        <v>3</v>
      </c>
      <c r="M379" s="68" t="s">
        <v>5</v>
      </c>
      <c r="N379" s="98">
        <v>99</v>
      </c>
      <c r="O379" s="98">
        <v>99</v>
      </c>
      <c r="P379" s="57">
        <f t="shared" si="281"/>
        <v>100</v>
      </c>
      <c r="Q379" s="59" t="str">
        <f t="shared" si="283"/>
        <v/>
      </c>
      <c r="R379" s="283">
        <f>IFERROR(AVERAGE(P379:P380),"")</f>
        <v>100</v>
      </c>
      <c r="S379" s="282">
        <f>AVERAGE(Q379:Q380)</f>
        <v>104.76190476190476</v>
      </c>
      <c r="T379" s="272">
        <f t="shared" si="292"/>
        <v>202.85714285714286</v>
      </c>
      <c r="U379" s="285" t="str">
        <f t="shared" ref="U379" si="313">IF(T379&lt;170,"ГЗ по услуге (работе) НЕ выполнено","")&amp;IF(AND(T379&gt;=170,T379&lt;=200),"ГЗ по услуге (работе) выполнено","")&amp;IF(T379&gt;200,"ГЗ по услуге (работе) ПЕРЕвыполнено","")</f>
        <v>ГЗ по услуге (работе) ПЕРЕвыполнено</v>
      </c>
      <c r="V379" s="295"/>
      <c r="W379" s="308"/>
      <c r="X379" s="304"/>
    </row>
    <row r="380" spans="1:24" ht="45.75" customHeight="1" thickBot="1" x14ac:dyDescent="0.3">
      <c r="A380" s="323"/>
      <c r="B380" s="44" t="str">
        <f t="shared" si="293"/>
        <v>ГБУЗ АО МИАЦ</v>
      </c>
      <c r="C380" s="382"/>
      <c r="D380" s="19" t="str">
        <f t="shared" si="294"/>
        <v>Оказание бесплатной юридической помощи и проведение мониторинга правоприменения в сфере здравоохранения</v>
      </c>
      <c r="E380" s="295"/>
      <c r="F380" s="44" t="str">
        <f t="shared" si="277"/>
        <v>Не предусмотрено</v>
      </c>
      <c r="G380" s="295"/>
      <c r="H380" s="44" t="str">
        <f t="shared" si="305"/>
        <v>Не предусмотрено</v>
      </c>
      <c r="I380" s="295"/>
      <c r="J380" s="44" t="str">
        <f t="shared" si="280"/>
        <v>Не предусмотрено</v>
      </c>
      <c r="K380" s="69" t="s">
        <v>175</v>
      </c>
      <c r="L380" s="81" t="s">
        <v>41</v>
      </c>
      <c r="M380" s="76" t="s">
        <v>42</v>
      </c>
      <c r="N380" s="96">
        <v>14</v>
      </c>
      <c r="O380" s="96">
        <v>11</v>
      </c>
      <c r="P380" s="58" t="str">
        <f t="shared" si="281"/>
        <v/>
      </c>
      <c r="Q380" s="59">
        <f t="shared" ref="Q380:Q384" si="314">IF(AND(N380&lt;&gt;0,M380="объем"),(O380/N380*100)/$Y$2*12,"")</f>
        <v>104.76190476190476</v>
      </c>
      <c r="R380" s="283"/>
      <c r="S380" s="282"/>
      <c r="T380" s="278"/>
      <c r="U380" s="286"/>
      <c r="V380" s="295"/>
      <c r="W380" s="308"/>
      <c r="X380" s="304"/>
    </row>
    <row r="381" spans="1:24" ht="42.75" customHeight="1" thickBot="1" x14ac:dyDescent="0.3">
      <c r="A381" s="323"/>
      <c r="B381" s="44" t="str">
        <f t="shared" si="293"/>
        <v>ГБУЗ АО МИАЦ</v>
      </c>
      <c r="C381" s="382" t="s">
        <v>201</v>
      </c>
      <c r="D381" s="19" t="str">
        <f t="shared" si="294"/>
        <v>Прием документов, их обработка, отправка и проведение мониторинга и подготовка документов и сведений, размещаемых  в информационных системах</v>
      </c>
      <c r="E381" s="295" t="s">
        <v>47</v>
      </c>
      <c r="F381" s="44" t="str">
        <f t="shared" si="277"/>
        <v>Не предусмотрено</v>
      </c>
      <c r="G381" s="295" t="s">
        <v>47</v>
      </c>
      <c r="H381" s="44" t="str">
        <f t="shared" si="305"/>
        <v>Не предусмотрено</v>
      </c>
      <c r="I381" s="295" t="s">
        <v>47</v>
      </c>
      <c r="J381" s="44" t="str">
        <f t="shared" si="280"/>
        <v>Не предусмотрено</v>
      </c>
      <c r="K381" s="68" t="s">
        <v>199</v>
      </c>
      <c r="L381" s="68" t="s">
        <v>3</v>
      </c>
      <c r="M381" s="68" t="s">
        <v>5</v>
      </c>
      <c r="N381" s="98">
        <v>99</v>
      </c>
      <c r="O381" s="98">
        <v>99</v>
      </c>
      <c r="P381" s="57">
        <f t="shared" si="281"/>
        <v>100</v>
      </c>
      <c r="Q381" s="59" t="str">
        <f t="shared" si="314"/>
        <v/>
      </c>
      <c r="R381" s="283">
        <f>IFERROR(AVERAGE(P381:P382),"")</f>
        <v>100</v>
      </c>
      <c r="S381" s="282">
        <f>AVERAGE(Q381:Q382)</f>
        <v>99.719887955182088</v>
      </c>
      <c r="T381" s="272">
        <f t="shared" si="292"/>
        <v>199.83193277310926</v>
      </c>
      <c r="U381" s="285" t="str">
        <f t="shared" ref="U381" si="315">IF(T381&lt;170,"ГЗ по услуге (работе) НЕ выполнено","")&amp;IF(AND(T381&gt;=170,T381&lt;=200),"ГЗ по услуге (работе) выполнено","")&amp;IF(T381&gt;200,"ГЗ по услуге (работе) ПЕРЕвыполнено","")</f>
        <v>ГЗ по услуге (работе) выполнено</v>
      </c>
      <c r="V381" s="295"/>
      <c r="W381" s="308"/>
      <c r="X381" s="304"/>
    </row>
    <row r="382" spans="1:24" s="29" customFormat="1" ht="28.5" customHeight="1" thickBot="1" x14ac:dyDescent="0.3">
      <c r="A382" s="323"/>
      <c r="B382" s="44" t="str">
        <f t="shared" si="293"/>
        <v>ГБУЗ АО МИАЦ</v>
      </c>
      <c r="C382" s="382"/>
      <c r="D382" s="19" t="str">
        <f t="shared" si="294"/>
        <v>Прием документов, их обработка, отправка и проведение мониторинга и подготовка документов и сведений, размещаемых  в информационных системах</v>
      </c>
      <c r="E382" s="295"/>
      <c r="F382" s="44" t="str">
        <f t="shared" si="277"/>
        <v>Не предусмотрено</v>
      </c>
      <c r="G382" s="295"/>
      <c r="H382" s="44" t="str">
        <f t="shared" si="305"/>
        <v>Не предусмотрено</v>
      </c>
      <c r="I382" s="295"/>
      <c r="J382" s="44" t="str">
        <f t="shared" ref="J382:J408" si="316">IF(I382="",J381,I382)</f>
        <v>Не предусмотрено</v>
      </c>
      <c r="K382" s="69" t="s">
        <v>175</v>
      </c>
      <c r="L382" s="81" t="s">
        <v>41</v>
      </c>
      <c r="M382" s="76" t="s">
        <v>42</v>
      </c>
      <c r="N382" s="96">
        <v>119</v>
      </c>
      <c r="O382" s="96">
        <v>89</v>
      </c>
      <c r="P382" s="58" t="str">
        <f t="shared" si="281"/>
        <v/>
      </c>
      <c r="Q382" s="59">
        <f t="shared" si="314"/>
        <v>99.719887955182088</v>
      </c>
      <c r="R382" s="283"/>
      <c r="S382" s="282"/>
      <c r="T382" s="278"/>
      <c r="U382" s="286"/>
      <c r="V382" s="295"/>
      <c r="W382" s="308"/>
      <c r="X382" s="304"/>
    </row>
    <row r="383" spans="1:24" ht="49.5" customHeight="1" thickBot="1" x14ac:dyDescent="0.3">
      <c r="A383" s="323"/>
      <c r="B383" s="44" t="str">
        <f t="shared" si="293"/>
        <v>ГБУЗ АО МИАЦ</v>
      </c>
      <c r="C383" s="382" t="s">
        <v>202</v>
      </c>
      <c r="D383" s="19" t="str">
        <f t="shared" si="294"/>
        <v>Информационно-аналитическое обеспечение и методическое сопровождение по вопросам оплпты труда в сфере здравоохранения</v>
      </c>
      <c r="E383" s="295" t="s">
        <v>47</v>
      </c>
      <c r="F383" s="44" t="str">
        <f t="shared" si="277"/>
        <v>Не предусмотрено</v>
      </c>
      <c r="G383" s="295" t="s">
        <v>47</v>
      </c>
      <c r="H383" s="44" t="str">
        <f t="shared" si="305"/>
        <v>Не предусмотрено</v>
      </c>
      <c r="I383" s="295" t="s">
        <v>47</v>
      </c>
      <c r="J383" s="44" t="str">
        <f t="shared" si="316"/>
        <v>Не предусмотрено</v>
      </c>
      <c r="K383" s="68" t="s">
        <v>199</v>
      </c>
      <c r="L383" s="68" t="s">
        <v>3</v>
      </c>
      <c r="M383" s="68" t="s">
        <v>5</v>
      </c>
      <c r="N383" s="98">
        <v>99</v>
      </c>
      <c r="O383" s="98">
        <v>99</v>
      </c>
      <c r="P383" s="57">
        <f t="shared" ref="P383:P407" si="317">IF(AND(N383&lt;&gt;0,M383="Кач."),O383/N383*100,"")</f>
        <v>100</v>
      </c>
      <c r="Q383" s="59" t="str">
        <f t="shared" si="314"/>
        <v/>
      </c>
      <c r="R383" s="283">
        <f>IFERROR(AVERAGE(P383:P384),"")</f>
        <v>100</v>
      </c>
      <c r="S383" s="282">
        <f>AVERAGE(Q383:Q384)</f>
        <v>97.52066115702479</v>
      </c>
      <c r="T383" s="272">
        <f t="shared" si="292"/>
        <v>198.51239669421489</v>
      </c>
      <c r="U383" s="285" t="str">
        <f t="shared" ref="U383" si="318">IF(T383&lt;170,"ГЗ по услуге (работе) НЕ выполнено","")&amp;IF(AND(T383&gt;=170,T383&lt;=200),"ГЗ по услуге (работе) выполнено","")&amp;IF(T383&gt;200,"ГЗ по услуге (работе) ПЕРЕвыполнено","")</f>
        <v>ГЗ по услуге (работе) выполнено</v>
      </c>
      <c r="V383" s="295"/>
      <c r="W383" s="308"/>
      <c r="X383" s="304"/>
    </row>
    <row r="384" spans="1:24" ht="28.5" customHeight="1" thickBot="1" x14ac:dyDescent="0.3">
      <c r="A384" s="324"/>
      <c r="B384" s="44" t="str">
        <f t="shared" si="293"/>
        <v>ГБУЗ АО МИАЦ</v>
      </c>
      <c r="C384" s="382"/>
      <c r="D384" s="19" t="str">
        <f t="shared" si="294"/>
        <v>Информационно-аналитическое обеспечение и методическое сопровождение по вопросам оплпты труда в сфере здравоохранения</v>
      </c>
      <c r="E384" s="295"/>
      <c r="F384" s="44" t="str">
        <f t="shared" ref="F384" si="319">IF(E384="",F383,E384)</f>
        <v>Не предусмотрено</v>
      </c>
      <c r="G384" s="295"/>
      <c r="H384" s="44" t="str">
        <f t="shared" si="305"/>
        <v>Не предусмотрено</v>
      </c>
      <c r="I384" s="295"/>
      <c r="J384" s="44" t="str">
        <f t="shared" si="316"/>
        <v>Не предусмотрено</v>
      </c>
      <c r="K384" s="69" t="s">
        <v>175</v>
      </c>
      <c r="L384" s="81" t="s">
        <v>41</v>
      </c>
      <c r="M384" s="76" t="s">
        <v>42</v>
      </c>
      <c r="N384" s="96">
        <v>242</v>
      </c>
      <c r="O384" s="96">
        <v>177</v>
      </c>
      <c r="P384" s="58" t="str">
        <f t="shared" si="317"/>
        <v/>
      </c>
      <c r="Q384" s="59">
        <f t="shared" si="314"/>
        <v>97.52066115702479</v>
      </c>
      <c r="R384" s="283"/>
      <c r="S384" s="282"/>
      <c r="T384" s="278"/>
      <c r="U384" s="286"/>
      <c r="V384" s="295"/>
      <c r="W384" s="309"/>
      <c r="X384" s="305"/>
    </row>
    <row r="385" spans="1:24" ht="42.75" customHeight="1" thickBot="1" x14ac:dyDescent="0.3">
      <c r="A385" s="292" t="s">
        <v>99</v>
      </c>
      <c r="B385" s="44" t="str">
        <f t="shared" si="293"/>
        <v>ГБУ ППО Астраханский базовый медицинский колледж</v>
      </c>
      <c r="C385" s="382" t="s">
        <v>63</v>
      </c>
      <c r="D385" s="19" t="str">
        <f t="shared" si="294"/>
        <v>Реализация дополнительных профессиональных программ повышения квалификации</v>
      </c>
      <c r="E385" s="284" t="s">
        <v>69</v>
      </c>
      <c r="F385" s="44" t="str">
        <f t="shared" ref="F385:F459" si="320">IF(E385="",F384,E385)</f>
        <v>очная</v>
      </c>
      <c r="G385" s="138" t="s">
        <v>150</v>
      </c>
      <c r="H385" s="44" t="str">
        <f t="shared" ref="H385:H459" si="321">IF(G385="",H384,G385)</f>
        <v>не указано</v>
      </c>
      <c r="I385" s="138" t="s">
        <v>150</v>
      </c>
      <c r="J385" s="44" t="str">
        <f t="shared" si="316"/>
        <v>не указано</v>
      </c>
      <c r="K385" s="80" t="s">
        <v>57</v>
      </c>
      <c r="L385" s="67" t="s">
        <v>57</v>
      </c>
      <c r="M385" s="68"/>
      <c r="N385" s="98"/>
      <c r="O385" s="98"/>
      <c r="P385" s="57" t="str">
        <f t="shared" si="317"/>
        <v/>
      </c>
      <c r="Q385" s="57"/>
      <c r="R385" s="283" t="str">
        <f>IFERROR(AVERAGE(P385:P386),"")</f>
        <v/>
      </c>
      <c r="S385" s="282">
        <f>AVERAGE(Q385:Q386)</f>
        <v>106.06060606060606</v>
      </c>
      <c r="T385" s="279">
        <f t="shared" ref="T385" si="322">IFERROR((R385*0.7+S385*0.3)*2,S385*2)</f>
        <v>212.12121212121212</v>
      </c>
      <c r="U385" s="295" t="str">
        <f>IF(T385&lt;170,"ГЗ по услуге (работе) НЕ выполнено","")&amp;IF(AND(T385&gt;=170,T385&lt;=200),"ГЗ по услуге (работе) выполнено","")&amp;IF(T385&gt;200,"ГЗ по услуге (работе) ПЕРЕвыполнено","")</f>
        <v>ГЗ по услуге (работе) ПЕРЕвыполнено</v>
      </c>
      <c r="V385" s="295"/>
      <c r="W385" s="307">
        <f>AVERAGE(T385:T408)</f>
        <v>190.1690034725909</v>
      </c>
      <c r="X385" s="303" t="str">
        <f>IF(W385&lt;170,"ГЗ по учреждению не выполнено","")&amp;IF(AND(W385&gt;=170,W385&lt;=200),"ГЗ по учреждению выполнено","")&amp;IF(W385&gt;200,"ГЗ по учреждению перевыполнено","")</f>
        <v>ГЗ по учреждению выполнено</v>
      </c>
    </row>
    <row r="386" spans="1:24" ht="42.75" customHeight="1" thickBot="1" x14ac:dyDescent="0.3">
      <c r="A386" s="293"/>
      <c r="B386" s="44" t="str">
        <f t="shared" si="293"/>
        <v>ГБУ ППО Астраханский базовый медицинский колледж</v>
      </c>
      <c r="C386" s="382"/>
      <c r="D386" s="19" t="str">
        <f t="shared" si="294"/>
        <v>Реализация дополнительных профессиональных программ повышения квалификации</v>
      </c>
      <c r="E386" s="286"/>
      <c r="F386" s="44" t="str">
        <f t="shared" si="320"/>
        <v>очная</v>
      </c>
      <c r="G386" s="138"/>
      <c r="H386" s="44" t="str">
        <f t="shared" si="321"/>
        <v>не указано</v>
      </c>
      <c r="I386" s="138"/>
      <c r="J386" s="44" t="str">
        <f t="shared" si="316"/>
        <v>не указано</v>
      </c>
      <c r="K386" s="69" t="s">
        <v>151</v>
      </c>
      <c r="L386" s="70" t="s">
        <v>117</v>
      </c>
      <c r="M386" s="76" t="s">
        <v>42</v>
      </c>
      <c r="N386" s="139">
        <v>1628</v>
      </c>
      <c r="O386" s="250">
        <v>1295</v>
      </c>
      <c r="P386" s="58" t="str">
        <f t="shared" si="281"/>
        <v/>
      </c>
      <c r="Q386" s="59">
        <f t="shared" ref="Q386" si="323">IF(AND(N386&lt;&gt;0,M386="объем"),(O386/N386*100)/$Y$2*12,"")</f>
        <v>106.06060606060606</v>
      </c>
      <c r="R386" s="283"/>
      <c r="S386" s="282"/>
      <c r="T386" s="279"/>
      <c r="U386" s="295"/>
      <c r="V386" s="295"/>
      <c r="W386" s="308"/>
      <c r="X386" s="304"/>
    </row>
    <row r="387" spans="1:24" ht="43.5" customHeight="1" thickBot="1" x14ac:dyDescent="0.3">
      <c r="A387" s="293"/>
      <c r="B387" s="44" t="str">
        <f t="shared" si="293"/>
        <v>ГБУ ППО Астраханский базовый медицинский колледж</v>
      </c>
      <c r="C387" s="382" t="s">
        <v>62</v>
      </c>
      <c r="D387" s="19" t="str">
        <f t="shared" si="294"/>
        <v>Реализация дополнительных профессиональных программ профессиональной переподготовки</v>
      </c>
      <c r="E387" s="284" t="s">
        <v>69</v>
      </c>
      <c r="F387" s="44" t="str">
        <f t="shared" si="320"/>
        <v>очная</v>
      </c>
      <c r="G387" s="138" t="s">
        <v>150</v>
      </c>
      <c r="H387" s="44" t="str">
        <f t="shared" si="321"/>
        <v>не указано</v>
      </c>
      <c r="I387" s="138" t="s">
        <v>150</v>
      </c>
      <c r="J387" s="44" t="str">
        <f t="shared" si="316"/>
        <v>не указано</v>
      </c>
      <c r="K387" s="80" t="s">
        <v>57</v>
      </c>
      <c r="L387" s="67" t="s">
        <v>57</v>
      </c>
      <c r="M387" s="68"/>
      <c r="N387" s="98"/>
      <c r="O387" s="98"/>
      <c r="P387" s="57" t="str">
        <f t="shared" si="317"/>
        <v/>
      </c>
      <c r="Q387" s="211" t="str">
        <f t="shared" ref="Q387:Q388" si="324">IF(AND(N387&lt;&gt;0,M387="объем"),(O387/N387*100)/$Y$2*12,"")</f>
        <v/>
      </c>
      <c r="R387" s="283" t="str">
        <f>IFERROR(AVERAGE(P387:P388),"")</f>
        <v/>
      </c>
      <c r="S387" s="282">
        <f>AVERAGE(Q387:Q388)</f>
        <v>127.06935123042504</v>
      </c>
      <c r="T387" s="279">
        <f t="shared" ref="T387" si="325">IFERROR((R387*0.7+S387*0.3)*2,S387*2)</f>
        <v>254.13870246085008</v>
      </c>
      <c r="U387" s="295" t="str">
        <f>IF(T387&lt;170,"ГЗ по услуге (работе) НЕ выполнено","")&amp;IF(AND(T387&gt;=170,T387&lt;=200),"ГЗ по услуге (работе) выполнено","")&amp;IF(T387&gt;200,"ГЗ по услуге (работе) ПЕРЕвыполнено","")</f>
        <v>ГЗ по услуге (работе) ПЕРЕвыполнено</v>
      </c>
      <c r="V387" s="295"/>
      <c r="W387" s="308"/>
      <c r="X387" s="304"/>
    </row>
    <row r="388" spans="1:24" ht="28.5" customHeight="1" thickBot="1" x14ac:dyDescent="0.3">
      <c r="A388" s="293"/>
      <c r="B388" s="44" t="str">
        <f t="shared" si="293"/>
        <v>ГБУ ППО Астраханский базовый медицинский колледж</v>
      </c>
      <c r="C388" s="382"/>
      <c r="D388" s="19" t="str">
        <f t="shared" si="294"/>
        <v>Реализация дополнительных профессиональных программ профессиональной переподготовки</v>
      </c>
      <c r="E388" s="286"/>
      <c r="F388" s="44" t="str">
        <f t="shared" si="320"/>
        <v>очная</v>
      </c>
      <c r="G388" s="138"/>
      <c r="H388" s="44" t="str">
        <f t="shared" si="321"/>
        <v>не указано</v>
      </c>
      <c r="I388" s="138"/>
      <c r="J388" s="44" t="str">
        <f t="shared" si="316"/>
        <v>не указано</v>
      </c>
      <c r="K388" s="69" t="s">
        <v>151</v>
      </c>
      <c r="L388" s="70" t="s">
        <v>117</v>
      </c>
      <c r="M388" s="76" t="s">
        <v>42</v>
      </c>
      <c r="N388" s="97">
        <v>149</v>
      </c>
      <c r="O388" s="97">
        <v>142</v>
      </c>
      <c r="P388" s="58"/>
      <c r="Q388" s="211">
        <f t="shared" si="324"/>
        <v>127.06935123042504</v>
      </c>
      <c r="R388" s="283"/>
      <c r="S388" s="282"/>
      <c r="T388" s="279"/>
      <c r="U388" s="295"/>
      <c r="V388" s="295"/>
      <c r="W388" s="308"/>
      <c r="X388" s="304"/>
    </row>
    <row r="389" spans="1:24" s="4" customFormat="1" ht="35.25" customHeight="1" thickBot="1" x14ac:dyDescent="0.3">
      <c r="A389" s="293"/>
      <c r="B389" s="44" t="str">
        <f t="shared" si="293"/>
        <v>ГБУ ППО Астраханский базовый медицинский колледж</v>
      </c>
      <c r="C389" s="318" t="s">
        <v>152</v>
      </c>
      <c r="D389" s="19" t="str">
        <f t="shared" si="294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89" s="284" t="s">
        <v>69</v>
      </c>
      <c r="F389" s="44" t="str">
        <f t="shared" si="320"/>
        <v>очная</v>
      </c>
      <c r="G389" s="284" t="s">
        <v>122</v>
      </c>
      <c r="H389" s="44" t="str">
        <f t="shared" si="321"/>
        <v>31.02.01 Лечебное дело</v>
      </c>
      <c r="I389" s="284" t="s">
        <v>153</v>
      </c>
      <c r="J389" s="44" t="str">
        <f t="shared" si="316"/>
        <v>Среднее общее образование</v>
      </c>
      <c r="K389" s="80" t="s">
        <v>57</v>
      </c>
      <c r="L389" s="67" t="s">
        <v>57</v>
      </c>
      <c r="M389" s="68"/>
      <c r="N389" s="98"/>
      <c r="O389" s="98"/>
      <c r="P389" s="57" t="str">
        <f t="shared" si="317"/>
        <v/>
      </c>
      <c r="Q389" s="213" t="str">
        <f t="shared" ref="Q389:Q408" si="326">IF(AND(N389&lt;&gt;0,M389="объем"),(O389/N389*100),"")</f>
        <v/>
      </c>
      <c r="R389" s="283" t="str">
        <f>IFERROR(AVERAGE(P389:P390),"")</f>
        <v/>
      </c>
      <c r="S389" s="274">
        <f>AVERAGE(Q389:Q390)</f>
        <v>97.345132743362825</v>
      </c>
      <c r="T389" s="279">
        <f t="shared" ref="T389" si="327">IFERROR((R389*0.7+S389*0.3)*2,S389*2)</f>
        <v>194.69026548672565</v>
      </c>
      <c r="U389" s="295" t="str">
        <f>IF(T389&lt;170,"ГЗ по услуге (работе) НЕ выполнено","")&amp;IF(AND(T389&gt;=170,T389&lt;=200),"ГЗ по услуге (работе) выполнено","")&amp;IF(T389&gt;200,"ГЗ по услуге (работе) ПЕРЕвыполнено","")</f>
        <v>ГЗ по услуге (работе) выполнено</v>
      </c>
      <c r="V389" s="295"/>
      <c r="W389" s="308"/>
      <c r="X389" s="304"/>
    </row>
    <row r="390" spans="1:24" s="4" customFormat="1" ht="28.5" customHeight="1" thickBot="1" x14ac:dyDescent="0.3">
      <c r="A390" s="293"/>
      <c r="B390" s="44" t="str">
        <f t="shared" si="293"/>
        <v>ГБУ ППО Астраханский базовый медицинский колледж</v>
      </c>
      <c r="C390" s="327"/>
      <c r="D390" s="19" t="str">
        <f t="shared" si="294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0" s="286"/>
      <c r="F390" s="44" t="str">
        <f t="shared" si="320"/>
        <v>очная</v>
      </c>
      <c r="G390" s="286"/>
      <c r="H390" s="44" t="str">
        <f t="shared" si="321"/>
        <v>31.02.01 Лечебное дело</v>
      </c>
      <c r="I390" s="286"/>
      <c r="J390" s="44" t="str">
        <f t="shared" si="316"/>
        <v>Среднее общее образование</v>
      </c>
      <c r="K390" s="69" t="s">
        <v>154</v>
      </c>
      <c r="L390" s="70" t="s">
        <v>45</v>
      </c>
      <c r="M390" s="76" t="s">
        <v>42</v>
      </c>
      <c r="N390" s="97">
        <v>113</v>
      </c>
      <c r="O390" s="97">
        <v>110</v>
      </c>
      <c r="P390" s="58"/>
      <c r="Q390" s="213">
        <f t="shared" si="326"/>
        <v>97.345132743362825</v>
      </c>
      <c r="R390" s="283"/>
      <c r="S390" s="275"/>
      <c r="T390" s="279"/>
      <c r="U390" s="295"/>
      <c r="V390" s="295"/>
      <c r="W390" s="308"/>
      <c r="X390" s="304"/>
    </row>
    <row r="391" spans="1:24" s="4" customFormat="1" ht="28.5" customHeight="1" thickBot="1" x14ac:dyDescent="0.3">
      <c r="A391" s="293"/>
      <c r="B391" s="44" t="str">
        <f t="shared" si="293"/>
        <v>ГБУ ППО Астраханский базовый медицинский колледж</v>
      </c>
      <c r="C391" s="327"/>
      <c r="D391" s="19" t="str">
        <f t="shared" si="294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1" s="284" t="s">
        <v>287</v>
      </c>
      <c r="F391" s="44" t="str">
        <f t="shared" si="320"/>
        <v>очно-заочная</v>
      </c>
      <c r="G391" s="284" t="s">
        <v>122</v>
      </c>
      <c r="H391" s="44" t="str">
        <f t="shared" si="321"/>
        <v>31.02.01 Лечебное дело</v>
      </c>
      <c r="I391" s="284" t="s">
        <v>153</v>
      </c>
      <c r="J391" s="44" t="str">
        <f t="shared" si="316"/>
        <v>Среднее общее образование</v>
      </c>
      <c r="K391" s="80" t="s">
        <v>57</v>
      </c>
      <c r="L391" s="67" t="s">
        <v>57</v>
      </c>
      <c r="M391" s="76"/>
      <c r="N391" s="97"/>
      <c r="O391" s="97"/>
      <c r="P391" s="159"/>
      <c r="Q391" s="213" t="str">
        <f t="shared" si="326"/>
        <v/>
      </c>
      <c r="R391" s="276" t="str">
        <f>IFERROR(AVERAGE(P391:P392),"")</f>
        <v/>
      </c>
      <c r="S391" s="274">
        <f>AVERAGE(Q391:Q392)</f>
        <v>69.354838709677423</v>
      </c>
      <c r="T391" s="279">
        <f t="shared" ref="T391" si="328">IFERROR((R391*0.7+S391*0.3)*2,S391*2)</f>
        <v>138.70967741935485</v>
      </c>
      <c r="U391" s="284" t="str">
        <f>IF(T391&lt;170,"ГЗ по услуге (работе) НЕ выполнено","")&amp;IF(AND(T391&gt;=170,T391&lt;=200),"ГЗ по услуге (работе) выполнено","")&amp;IF(T391&gt;200,"ГЗ по услуге (работе) ПЕРЕвыполнено","")</f>
        <v>ГЗ по услуге (работе) НЕ выполнено</v>
      </c>
      <c r="V391" s="295"/>
      <c r="W391" s="308"/>
      <c r="X391" s="304"/>
    </row>
    <row r="392" spans="1:24" s="4" customFormat="1" ht="28.5" customHeight="1" thickBot="1" x14ac:dyDescent="0.3">
      <c r="A392" s="293"/>
      <c r="B392" s="44" t="str">
        <f t="shared" si="293"/>
        <v>ГБУ ППО Астраханский базовый медицинский колледж</v>
      </c>
      <c r="C392" s="327"/>
      <c r="D392" s="19" t="str">
        <f t="shared" si="294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2" s="286"/>
      <c r="F392" s="44" t="str">
        <f t="shared" si="320"/>
        <v>очно-заочная</v>
      </c>
      <c r="G392" s="286"/>
      <c r="H392" s="44" t="str">
        <f t="shared" si="321"/>
        <v>31.02.01 Лечебное дело</v>
      </c>
      <c r="I392" s="286"/>
      <c r="J392" s="44" t="str">
        <f t="shared" si="316"/>
        <v>Среднее общее образование</v>
      </c>
      <c r="K392" s="69" t="s">
        <v>154</v>
      </c>
      <c r="L392" s="70" t="s">
        <v>45</v>
      </c>
      <c r="M392" s="76" t="s">
        <v>42</v>
      </c>
      <c r="N392" s="97">
        <v>62</v>
      </c>
      <c r="O392" s="96">
        <v>43</v>
      </c>
      <c r="P392" s="159"/>
      <c r="Q392" s="213">
        <f t="shared" si="326"/>
        <v>69.354838709677423</v>
      </c>
      <c r="R392" s="277"/>
      <c r="S392" s="275"/>
      <c r="T392" s="279"/>
      <c r="U392" s="286"/>
      <c r="V392" s="295"/>
      <c r="W392" s="308"/>
      <c r="X392" s="304"/>
    </row>
    <row r="393" spans="1:24" s="4" customFormat="1" ht="35.25" customHeight="1" thickBot="1" x14ac:dyDescent="0.3">
      <c r="A393" s="293"/>
      <c r="B393" s="44" t="str">
        <f t="shared" si="293"/>
        <v>ГБУ ППО Астраханский базовый медицинский колледж</v>
      </c>
      <c r="C393" s="327"/>
      <c r="D393" s="19" t="str">
        <f t="shared" si="294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3" s="284" t="s">
        <v>69</v>
      </c>
      <c r="F393" s="44" t="str">
        <f t="shared" si="320"/>
        <v>очная</v>
      </c>
      <c r="G393" s="284" t="s">
        <v>257</v>
      </c>
      <c r="H393" s="44" t="str">
        <f t="shared" si="321"/>
        <v>31.02.06 Стоматология профилактическая</v>
      </c>
      <c r="I393" s="284" t="s">
        <v>153</v>
      </c>
      <c r="J393" s="44" t="str">
        <f t="shared" si="316"/>
        <v>Среднее общее образование</v>
      </c>
      <c r="K393" s="80" t="s">
        <v>57</v>
      </c>
      <c r="L393" s="70" t="s">
        <v>57</v>
      </c>
      <c r="M393" s="76"/>
      <c r="N393" s="97"/>
      <c r="O393" s="97"/>
      <c r="P393" s="137"/>
      <c r="Q393" s="213" t="str">
        <f t="shared" si="326"/>
        <v/>
      </c>
      <c r="R393" s="276" t="str">
        <f>IFERROR(AVERAGE(P393:P394),"")</f>
        <v/>
      </c>
      <c r="S393" s="274">
        <f>AVERAGE(Q393:Q394)</f>
        <v>71.428571428571431</v>
      </c>
      <c r="T393" s="279">
        <f t="shared" ref="T393" si="329">IFERROR((R393*0.7+S393*0.3)*2,S393*2)</f>
        <v>142.85714285714286</v>
      </c>
      <c r="U393" s="284" t="str">
        <f>IF(T393&lt;170,"ГЗ по услуге (работе) НЕ выполнено","")&amp;IF(AND(T393&gt;=170,T393&lt;=200),"ГЗ по услуге (работе) выполнено","")&amp;IF(T393&gt;200,"ГЗ по услуге (работе) ПЕРЕвыполнено","")</f>
        <v>ГЗ по услуге (работе) НЕ выполнено</v>
      </c>
      <c r="V393" s="295"/>
      <c r="W393" s="308"/>
      <c r="X393" s="304"/>
    </row>
    <row r="394" spans="1:24" s="4" customFormat="1" ht="28.5" customHeight="1" thickBot="1" x14ac:dyDescent="0.3">
      <c r="A394" s="293"/>
      <c r="B394" s="44" t="str">
        <f t="shared" si="293"/>
        <v>ГБУ ППО Астраханский базовый медицинский колледж</v>
      </c>
      <c r="C394" s="327"/>
      <c r="D394" s="19" t="str">
        <f t="shared" si="294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4" s="286"/>
      <c r="F394" s="44" t="str">
        <f t="shared" si="320"/>
        <v>очная</v>
      </c>
      <c r="G394" s="286"/>
      <c r="H394" s="44" t="str">
        <f t="shared" si="321"/>
        <v>31.02.06 Стоматология профилактическая</v>
      </c>
      <c r="I394" s="286"/>
      <c r="J394" s="44" t="str">
        <f t="shared" si="316"/>
        <v>Среднее общее образование</v>
      </c>
      <c r="K394" s="69" t="s">
        <v>154</v>
      </c>
      <c r="L394" s="70" t="s">
        <v>45</v>
      </c>
      <c r="M394" s="76" t="s">
        <v>42</v>
      </c>
      <c r="N394" s="97">
        <v>14</v>
      </c>
      <c r="O394" s="97">
        <v>10</v>
      </c>
      <c r="P394" s="137"/>
      <c r="Q394" s="213">
        <f t="shared" si="326"/>
        <v>71.428571428571431</v>
      </c>
      <c r="R394" s="277"/>
      <c r="S394" s="275"/>
      <c r="T394" s="279"/>
      <c r="U394" s="286"/>
      <c r="V394" s="295"/>
      <c r="W394" s="308"/>
      <c r="X394" s="304"/>
    </row>
    <row r="395" spans="1:24" s="4" customFormat="1" ht="28.5" customHeight="1" thickBot="1" x14ac:dyDescent="0.3">
      <c r="A395" s="293"/>
      <c r="B395" s="44" t="str">
        <f t="shared" si="293"/>
        <v>ГБУ ППО Астраханский базовый медицинский колледж</v>
      </c>
      <c r="C395" s="327"/>
      <c r="D395" s="19" t="str">
        <f t="shared" si="294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5" s="284" t="s">
        <v>69</v>
      </c>
      <c r="F395" s="44" t="str">
        <f t="shared" si="320"/>
        <v>очная</v>
      </c>
      <c r="G395" s="284" t="s">
        <v>121</v>
      </c>
      <c r="H395" s="44" t="str">
        <f t="shared" si="321"/>
        <v>34.02.01 Сестринское дело</v>
      </c>
      <c r="I395" s="284" t="s">
        <v>153</v>
      </c>
      <c r="J395" s="44" t="str">
        <f t="shared" si="316"/>
        <v>Среднее общее образование</v>
      </c>
      <c r="K395" s="80" t="s">
        <v>57</v>
      </c>
      <c r="L395" s="67" t="s">
        <v>57</v>
      </c>
      <c r="M395" s="68"/>
      <c r="N395" s="98"/>
      <c r="O395" s="98"/>
      <c r="P395" s="57" t="str">
        <f t="shared" si="317"/>
        <v/>
      </c>
      <c r="Q395" s="213" t="str">
        <f t="shared" si="326"/>
        <v/>
      </c>
      <c r="R395" s="283" t="str">
        <f>IFERROR(AVERAGE(P395:P396),"")</f>
        <v/>
      </c>
      <c r="S395" s="282">
        <f>AVERAGE(Q395:Q396)</f>
        <v>61.111111111111114</v>
      </c>
      <c r="T395" s="279">
        <f t="shared" ref="T395" si="330">IFERROR((R395*0.7+S395*0.3)*2,S395*2)</f>
        <v>122.22222222222223</v>
      </c>
      <c r="U395" s="295" t="str">
        <f>IF(T395&lt;170,"ГЗ по услуге (работе) НЕ выполнено","")&amp;IF(AND(T395&gt;=170,T395&lt;=200),"ГЗ по услуге (работе) выполнено","")&amp;IF(T395&gt;200,"ГЗ по услуге (работе) ПЕРЕвыполнено","")</f>
        <v>ГЗ по услуге (работе) НЕ выполнено</v>
      </c>
      <c r="V395" s="295"/>
      <c r="W395" s="308"/>
      <c r="X395" s="304"/>
    </row>
    <row r="396" spans="1:24" s="4" customFormat="1" ht="28.5" customHeight="1" thickBot="1" x14ac:dyDescent="0.3">
      <c r="A396" s="293"/>
      <c r="B396" s="44" t="str">
        <f t="shared" si="293"/>
        <v>ГБУ ППО Астраханский базовый медицинский колледж</v>
      </c>
      <c r="C396" s="327"/>
      <c r="D396" s="19" t="str">
        <f t="shared" si="294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6" s="286"/>
      <c r="F396" s="44" t="str">
        <f t="shared" si="320"/>
        <v>очная</v>
      </c>
      <c r="G396" s="286"/>
      <c r="H396" s="44" t="str">
        <f t="shared" si="321"/>
        <v>34.02.01 Сестринское дело</v>
      </c>
      <c r="I396" s="286"/>
      <c r="J396" s="44" t="str">
        <f t="shared" si="316"/>
        <v>Среднее общее образование</v>
      </c>
      <c r="K396" s="69" t="s">
        <v>154</v>
      </c>
      <c r="L396" s="70" t="s">
        <v>45</v>
      </c>
      <c r="M396" s="76" t="s">
        <v>42</v>
      </c>
      <c r="N396" s="97">
        <v>54</v>
      </c>
      <c r="O396" s="96">
        <v>33</v>
      </c>
      <c r="P396" s="58"/>
      <c r="Q396" s="213">
        <f t="shared" si="326"/>
        <v>61.111111111111114</v>
      </c>
      <c r="R396" s="283"/>
      <c r="S396" s="282"/>
      <c r="T396" s="279"/>
      <c r="U396" s="295"/>
      <c r="V396" s="295"/>
      <c r="W396" s="308"/>
      <c r="X396" s="304"/>
    </row>
    <row r="397" spans="1:24" s="4" customFormat="1" ht="28.5" customHeight="1" thickBot="1" x14ac:dyDescent="0.3">
      <c r="A397" s="293"/>
      <c r="B397" s="44" t="str">
        <f t="shared" si="293"/>
        <v>ГБУ ППО Астраханский базовый медицинский колледж</v>
      </c>
      <c r="C397" s="327"/>
      <c r="D397" s="19" t="str">
        <f t="shared" si="294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7" s="284" t="s">
        <v>287</v>
      </c>
      <c r="F397" s="44" t="str">
        <f t="shared" si="320"/>
        <v>очно-заочная</v>
      </c>
      <c r="G397" s="284" t="s">
        <v>121</v>
      </c>
      <c r="H397" s="44" t="str">
        <f t="shared" si="321"/>
        <v>34.02.01 Сестринское дело</v>
      </c>
      <c r="I397" s="284" t="s">
        <v>153</v>
      </c>
      <c r="J397" s="44" t="str">
        <f t="shared" si="316"/>
        <v>Среднее общее образование</v>
      </c>
      <c r="K397" s="80" t="s">
        <v>57</v>
      </c>
      <c r="L397" s="67" t="s">
        <v>57</v>
      </c>
      <c r="M397" s="76"/>
      <c r="N397" s="97"/>
      <c r="O397" s="96"/>
      <c r="P397" s="159"/>
      <c r="Q397" s="213" t="str">
        <f t="shared" si="326"/>
        <v/>
      </c>
      <c r="R397" s="276" t="str">
        <f>IFERROR(AVERAGE(P397:P398),"")</f>
        <v/>
      </c>
      <c r="S397" s="274">
        <f>AVERAGE(Q397:Q398)</f>
        <v>102.56410256410255</v>
      </c>
      <c r="T397" s="279">
        <f t="shared" ref="T397" si="331">IFERROR((R397*0.7+S397*0.3)*2,S397*2)</f>
        <v>205.12820512820511</v>
      </c>
      <c r="U397" s="284" t="str">
        <f>IF(T397&lt;170,"ГЗ по услуге (работе) НЕ выполнено","")&amp;IF(AND(T397&gt;=170,T397&lt;=200),"ГЗ по услуге (работе) выполнено","")&amp;IF(T397&gt;200,"ГЗ по услуге (работе) ПЕРЕвыполнено","")</f>
        <v>ГЗ по услуге (работе) ПЕРЕвыполнено</v>
      </c>
      <c r="V397" s="431"/>
      <c r="W397" s="308"/>
      <c r="X397" s="304"/>
    </row>
    <row r="398" spans="1:24" s="4" customFormat="1" ht="28.5" customHeight="1" thickBot="1" x14ac:dyDescent="0.3">
      <c r="A398" s="293"/>
      <c r="B398" s="44" t="str">
        <f t="shared" si="293"/>
        <v>ГБУ ППО Астраханский базовый медицинский колледж</v>
      </c>
      <c r="C398" s="327"/>
      <c r="D398" s="19" t="str">
        <f t="shared" si="294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8" s="286"/>
      <c r="F398" s="44" t="str">
        <f t="shared" si="320"/>
        <v>очно-заочная</v>
      </c>
      <c r="G398" s="286"/>
      <c r="H398" s="44" t="str">
        <f t="shared" si="321"/>
        <v>34.02.01 Сестринское дело</v>
      </c>
      <c r="I398" s="286"/>
      <c r="J398" s="44" t="str">
        <f t="shared" si="316"/>
        <v>Среднее общее образование</v>
      </c>
      <c r="K398" s="69" t="s">
        <v>154</v>
      </c>
      <c r="L398" s="70" t="s">
        <v>45</v>
      </c>
      <c r="M398" s="76" t="s">
        <v>42</v>
      </c>
      <c r="N398" s="97">
        <v>78</v>
      </c>
      <c r="O398" s="96">
        <v>80</v>
      </c>
      <c r="P398" s="159"/>
      <c r="Q398" s="213">
        <f t="shared" si="326"/>
        <v>102.56410256410255</v>
      </c>
      <c r="R398" s="277"/>
      <c r="S398" s="275"/>
      <c r="T398" s="279"/>
      <c r="U398" s="286"/>
      <c r="V398" s="432"/>
      <c r="W398" s="308"/>
      <c r="X398" s="304"/>
    </row>
    <row r="399" spans="1:24" s="4" customFormat="1" ht="28.5" customHeight="1" thickBot="1" x14ac:dyDescent="0.3">
      <c r="A399" s="293"/>
      <c r="B399" s="44" t="str">
        <f t="shared" si="293"/>
        <v>ГБУ ППО Астраханский базовый медицинский колледж</v>
      </c>
      <c r="C399" s="327"/>
      <c r="D399" s="19" t="str">
        <f t="shared" si="294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9" s="284" t="s">
        <v>69</v>
      </c>
      <c r="F399" s="44" t="str">
        <f t="shared" si="320"/>
        <v>очная</v>
      </c>
      <c r="G399" s="284" t="s">
        <v>122</v>
      </c>
      <c r="H399" s="44" t="str">
        <f t="shared" si="321"/>
        <v>31.02.01 Лечебное дело</v>
      </c>
      <c r="I399" s="284" t="s">
        <v>156</v>
      </c>
      <c r="J399" s="44" t="str">
        <f t="shared" si="316"/>
        <v>Основное общее образование</v>
      </c>
      <c r="K399" s="80" t="s">
        <v>57</v>
      </c>
      <c r="L399" s="67" t="s">
        <v>57</v>
      </c>
      <c r="M399" s="76"/>
      <c r="N399" s="97"/>
      <c r="O399" s="97"/>
      <c r="P399" s="159"/>
      <c r="Q399" s="213" t="str">
        <f t="shared" si="326"/>
        <v/>
      </c>
      <c r="R399" s="276" t="str">
        <f>IFERROR(AVERAGE(P399:P400),"")</f>
        <v/>
      </c>
      <c r="S399" s="274">
        <f>AVERAGE(Q399:Q400)</f>
        <v>65.950920245398777</v>
      </c>
      <c r="T399" s="279">
        <f t="shared" ref="T399" si="332">IFERROR((R399*0.7+S399*0.3)*2,S399*2)</f>
        <v>131.90184049079755</v>
      </c>
      <c r="U399" s="284" t="str">
        <f>IF(T399&lt;170,"ГЗ по услуге (работе) НЕ выполнено","")&amp;IF(AND(T399&gt;=170,T399&lt;=200),"ГЗ по услуге (работе) выполнено","")&amp;IF(T399&gt;200,"ГЗ по услуге (работе) ПЕРЕвыполнено","")</f>
        <v>ГЗ по услуге (работе) НЕ выполнено</v>
      </c>
      <c r="V399" s="431"/>
      <c r="W399" s="308"/>
      <c r="X399" s="304"/>
    </row>
    <row r="400" spans="1:24" s="4" customFormat="1" ht="28.5" customHeight="1" thickBot="1" x14ac:dyDescent="0.3">
      <c r="A400" s="293"/>
      <c r="B400" s="44" t="str">
        <f t="shared" si="293"/>
        <v>ГБУ ППО Астраханский базовый медицинский колледж</v>
      </c>
      <c r="C400" s="327"/>
      <c r="D400" s="19" t="str">
        <f t="shared" si="294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400" s="286"/>
      <c r="F400" s="44" t="str">
        <f t="shared" si="320"/>
        <v>очная</v>
      </c>
      <c r="G400" s="286"/>
      <c r="H400" s="44" t="str">
        <f t="shared" si="321"/>
        <v>31.02.01 Лечебное дело</v>
      </c>
      <c r="I400" s="286"/>
      <c r="J400" s="44" t="str">
        <f t="shared" si="316"/>
        <v>Основное общее образование</v>
      </c>
      <c r="K400" s="69" t="s">
        <v>154</v>
      </c>
      <c r="L400" s="70" t="s">
        <v>45</v>
      </c>
      <c r="M400" s="76" t="s">
        <v>42</v>
      </c>
      <c r="N400" s="97">
        <v>326</v>
      </c>
      <c r="O400" s="97">
        <v>215</v>
      </c>
      <c r="P400" s="159"/>
      <c r="Q400" s="213">
        <f t="shared" si="326"/>
        <v>65.950920245398777</v>
      </c>
      <c r="R400" s="277"/>
      <c r="S400" s="275"/>
      <c r="T400" s="279"/>
      <c r="U400" s="286"/>
      <c r="V400" s="432"/>
      <c r="W400" s="308"/>
      <c r="X400" s="304"/>
    </row>
    <row r="401" spans="1:24" s="4" customFormat="1" ht="28.5" customHeight="1" thickBot="1" x14ac:dyDescent="0.3">
      <c r="A401" s="293"/>
      <c r="B401" s="44" t="str">
        <f t="shared" si="293"/>
        <v>ГБУ ППО Астраханский базовый медицинский колледж</v>
      </c>
      <c r="C401" s="327"/>
      <c r="D401" s="19" t="str">
        <f t="shared" si="294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401" s="284" t="s">
        <v>69</v>
      </c>
      <c r="F401" s="44" t="str">
        <f t="shared" si="320"/>
        <v>очная</v>
      </c>
      <c r="G401" s="284" t="s">
        <v>155</v>
      </c>
      <c r="H401" s="44" t="str">
        <f t="shared" si="321"/>
        <v>31.02.02 Акушерское дело</v>
      </c>
      <c r="I401" s="284" t="s">
        <v>156</v>
      </c>
      <c r="J401" s="44" t="str">
        <f t="shared" si="316"/>
        <v>Основное общее образование</v>
      </c>
      <c r="K401" s="80" t="s">
        <v>57</v>
      </c>
      <c r="L401" s="67" t="s">
        <v>57</v>
      </c>
      <c r="M401" s="68"/>
      <c r="N401" s="98"/>
      <c r="O401" s="98"/>
      <c r="P401" s="57" t="str">
        <f t="shared" si="317"/>
        <v/>
      </c>
      <c r="Q401" s="213" t="str">
        <f t="shared" si="326"/>
        <v/>
      </c>
      <c r="R401" s="283" t="str">
        <f>IFERROR(AVERAGE(P401:P402),"")</f>
        <v/>
      </c>
      <c r="S401" s="282">
        <f>AVERAGE(Q401:Q402)</f>
        <v>101.61290322580645</v>
      </c>
      <c r="T401" s="279">
        <f t="shared" ref="T401" si="333">IFERROR((R401*0.7+S401*0.3)*2,S401*2)</f>
        <v>203.2258064516129</v>
      </c>
      <c r="U401" s="295" t="str">
        <f>IF(T401&lt;170,"ГЗ по услуге (работе) НЕ выполнено","")&amp;IF(AND(T401&gt;=170,T401&lt;=200),"ГЗ по услуге (работе) выполнено","")&amp;IF(T401&gt;200,"ГЗ по услуге (работе) ПЕРЕвыполнено","")</f>
        <v>ГЗ по услуге (работе) ПЕРЕвыполнено</v>
      </c>
      <c r="V401" s="333"/>
      <c r="W401" s="308"/>
      <c r="X401" s="304"/>
    </row>
    <row r="402" spans="1:24" s="4" customFormat="1" ht="35.25" customHeight="1" thickBot="1" x14ac:dyDescent="0.3">
      <c r="A402" s="293"/>
      <c r="B402" s="44" t="str">
        <f t="shared" si="293"/>
        <v>ГБУ ППО Астраханский базовый медицинский колледж</v>
      </c>
      <c r="C402" s="327"/>
      <c r="D402" s="19" t="str">
        <f t="shared" si="294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402" s="286"/>
      <c r="F402" s="44" t="str">
        <f t="shared" si="320"/>
        <v>очная</v>
      </c>
      <c r="G402" s="286"/>
      <c r="H402" s="44" t="str">
        <f t="shared" si="321"/>
        <v>31.02.02 Акушерское дело</v>
      </c>
      <c r="I402" s="286"/>
      <c r="J402" s="44" t="str">
        <f t="shared" si="316"/>
        <v>Основное общее образование</v>
      </c>
      <c r="K402" s="69" t="s">
        <v>154</v>
      </c>
      <c r="L402" s="70" t="s">
        <v>45</v>
      </c>
      <c r="M402" s="76" t="s">
        <v>42</v>
      </c>
      <c r="N402" s="97">
        <v>62</v>
      </c>
      <c r="O402" s="97">
        <v>63</v>
      </c>
      <c r="P402" s="58"/>
      <c r="Q402" s="213">
        <f t="shared" si="326"/>
        <v>101.61290322580645</v>
      </c>
      <c r="R402" s="283"/>
      <c r="S402" s="282"/>
      <c r="T402" s="279"/>
      <c r="U402" s="295"/>
      <c r="V402" s="333"/>
      <c r="W402" s="308"/>
      <c r="X402" s="304"/>
    </row>
    <row r="403" spans="1:24" s="4" customFormat="1" ht="38.25" customHeight="1" thickBot="1" x14ac:dyDescent="0.3">
      <c r="A403" s="293"/>
      <c r="B403" s="44" t="str">
        <f t="shared" si="293"/>
        <v>ГБУ ППО Астраханский базовый медицинский колледж</v>
      </c>
      <c r="C403" s="327"/>
      <c r="D403" s="19" t="str">
        <f t="shared" si="294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403" s="284" t="s">
        <v>69</v>
      </c>
      <c r="F403" s="44" t="str">
        <f t="shared" si="320"/>
        <v>очная</v>
      </c>
      <c r="G403" s="284" t="s">
        <v>157</v>
      </c>
      <c r="H403" s="44" t="str">
        <f t="shared" si="321"/>
        <v>31.02.03 Лабораторная диагностика</v>
      </c>
      <c r="I403" s="284" t="s">
        <v>156</v>
      </c>
      <c r="J403" s="44" t="str">
        <f t="shared" si="316"/>
        <v>Основное общее образование</v>
      </c>
      <c r="K403" s="80" t="s">
        <v>57</v>
      </c>
      <c r="L403" s="67" t="s">
        <v>57</v>
      </c>
      <c r="M403" s="68"/>
      <c r="N403" s="98"/>
      <c r="O403" s="98"/>
      <c r="P403" s="57" t="str">
        <f t="shared" si="317"/>
        <v/>
      </c>
      <c r="Q403" s="213" t="str">
        <f t="shared" si="326"/>
        <v/>
      </c>
      <c r="R403" s="283" t="str">
        <f>IFERROR(AVERAGE(P403:P404),"")</f>
        <v/>
      </c>
      <c r="S403" s="282">
        <f>AVERAGE(Q403:Q404)</f>
        <v>114.28571428571428</v>
      </c>
      <c r="T403" s="279">
        <f t="shared" ref="T403" si="334">IFERROR((R403*0.7+S403*0.3)*2,S403*2)</f>
        <v>228.57142857142856</v>
      </c>
      <c r="U403" s="295" t="str">
        <f>IF(T403&lt;170,"ГЗ по услуге (работе) НЕ выполнено","")&amp;IF(AND(T403&gt;=170,T403&lt;=200),"ГЗ по услуге (работе) выполнено","")&amp;IF(T403&gt;200,"ГЗ по услуге (работе) ПЕРЕвыполнено","")</f>
        <v>ГЗ по услуге (работе) ПЕРЕвыполнено</v>
      </c>
      <c r="V403" s="333"/>
      <c r="W403" s="308"/>
      <c r="X403" s="304"/>
    </row>
    <row r="404" spans="1:24" s="4" customFormat="1" ht="36" customHeight="1" thickBot="1" x14ac:dyDescent="0.3">
      <c r="A404" s="293"/>
      <c r="B404" s="44" t="str">
        <f t="shared" si="293"/>
        <v>ГБУ ППО Астраханский базовый медицинский колледж</v>
      </c>
      <c r="C404" s="327"/>
      <c r="D404" s="19" t="str">
        <f t="shared" si="294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404" s="286"/>
      <c r="F404" s="44" t="str">
        <f t="shared" si="320"/>
        <v>очная</v>
      </c>
      <c r="G404" s="286"/>
      <c r="H404" s="44" t="str">
        <f t="shared" si="321"/>
        <v>31.02.03 Лабораторная диагностика</v>
      </c>
      <c r="I404" s="286"/>
      <c r="J404" s="44" t="str">
        <f t="shared" si="316"/>
        <v>Основное общее образование</v>
      </c>
      <c r="K404" s="69" t="s">
        <v>154</v>
      </c>
      <c r="L404" s="70" t="s">
        <v>45</v>
      </c>
      <c r="M404" s="76" t="s">
        <v>42</v>
      </c>
      <c r="N404" s="97">
        <v>28</v>
      </c>
      <c r="O404" s="97">
        <v>32</v>
      </c>
      <c r="P404" s="58"/>
      <c r="Q404" s="213">
        <f t="shared" si="326"/>
        <v>114.28571428571428</v>
      </c>
      <c r="R404" s="283"/>
      <c r="S404" s="282"/>
      <c r="T404" s="279"/>
      <c r="U404" s="295"/>
      <c r="V404" s="333"/>
      <c r="W404" s="308"/>
      <c r="X404" s="304"/>
    </row>
    <row r="405" spans="1:24" s="4" customFormat="1" ht="32.25" customHeight="1" thickBot="1" x14ac:dyDescent="0.3">
      <c r="A405" s="293"/>
      <c r="B405" s="44" t="str">
        <f t="shared" si="293"/>
        <v>ГБУ ППО Астраханский базовый медицинский колледж</v>
      </c>
      <c r="C405" s="327"/>
      <c r="D405" s="19" t="str">
        <f t="shared" si="294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405" s="284" t="s">
        <v>69</v>
      </c>
      <c r="F405" s="44" t="str">
        <f t="shared" si="320"/>
        <v>очная</v>
      </c>
      <c r="G405" s="284" t="s">
        <v>121</v>
      </c>
      <c r="H405" s="44" t="str">
        <f t="shared" si="321"/>
        <v>34.02.01 Сестринское дело</v>
      </c>
      <c r="I405" s="284" t="s">
        <v>156</v>
      </c>
      <c r="J405" s="44" t="str">
        <f t="shared" si="316"/>
        <v>Основное общее образование</v>
      </c>
      <c r="K405" s="80" t="s">
        <v>57</v>
      </c>
      <c r="L405" s="67" t="s">
        <v>57</v>
      </c>
      <c r="M405" s="68"/>
      <c r="N405" s="98"/>
      <c r="O405" s="98"/>
      <c r="P405" s="240" t="str">
        <f t="shared" ref="P405" si="335">IF(AND(N405&lt;&gt;0,M405="Кач."),O405/N405*100,"")</f>
        <v/>
      </c>
      <c r="Q405" s="241" t="str">
        <f t="shared" ref="Q405:Q406" si="336">IF(AND(N405&lt;&gt;0,M405="объем"),(O405/N405*100),"")</f>
        <v/>
      </c>
      <c r="R405" s="283" t="str">
        <f>IFERROR(AVERAGE(P405:P406),"")</f>
        <v/>
      </c>
      <c r="S405" s="282">
        <f>AVERAGE(Q405:Q406)</f>
        <v>104.23076923076924</v>
      </c>
      <c r="T405" s="279">
        <f t="shared" ref="T405" si="337">IFERROR((R405*0.7+S405*0.3)*2,S405*2)</f>
        <v>208.46153846153848</v>
      </c>
      <c r="U405" s="295" t="str">
        <f>IF(T405&lt;170,"ГЗ по услуге (работе) НЕ выполнено","")&amp;IF(AND(T405&gt;=170,T405&lt;=200),"ГЗ по услуге (работе) выполнено","")&amp;IF(T405&gt;200,"ГЗ по услуге (работе) ПЕРЕвыполнено","")</f>
        <v>ГЗ по услуге (работе) ПЕРЕвыполнено</v>
      </c>
      <c r="V405" s="333"/>
      <c r="W405" s="308"/>
      <c r="X405" s="304"/>
    </row>
    <row r="406" spans="1:24" s="4" customFormat="1" ht="28.5" customHeight="1" thickBot="1" x14ac:dyDescent="0.3">
      <c r="A406" s="293"/>
      <c r="B406" s="44" t="str">
        <f t="shared" si="293"/>
        <v>ГБУ ППО Астраханский базовый медицинский колледж</v>
      </c>
      <c r="C406" s="327"/>
      <c r="D406" s="19" t="str">
        <f t="shared" si="294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406" s="286"/>
      <c r="F406" s="44" t="str">
        <f t="shared" si="320"/>
        <v>очная</v>
      </c>
      <c r="G406" s="286"/>
      <c r="H406" s="44" t="str">
        <f t="shared" si="321"/>
        <v>34.02.01 Сестринское дело</v>
      </c>
      <c r="I406" s="286"/>
      <c r="J406" s="44" t="str">
        <f t="shared" si="316"/>
        <v>Основное общее образование</v>
      </c>
      <c r="K406" s="69" t="s">
        <v>154</v>
      </c>
      <c r="L406" s="70" t="s">
        <v>45</v>
      </c>
      <c r="M406" s="76" t="s">
        <v>42</v>
      </c>
      <c r="N406" s="97">
        <v>520</v>
      </c>
      <c r="O406" s="96">
        <v>542</v>
      </c>
      <c r="P406" s="242"/>
      <c r="Q406" s="241">
        <f t="shared" si="336"/>
        <v>104.23076923076924</v>
      </c>
      <c r="R406" s="283"/>
      <c r="S406" s="282"/>
      <c r="T406" s="279"/>
      <c r="U406" s="295"/>
      <c r="V406" s="333"/>
      <c r="W406" s="308"/>
      <c r="X406" s="304"/>
    </row>
    <row r="407" spans="1:24" s="4" customFormat="1" ht="27.75" customHeight="1" thickBot="1" x14ac:dyDescent="0.3">
      <c r="A407" s="293"/>
      <c r="B407" s="44" t="str">
        <f t="shared" si="293"/>
        <v>ГБУ ППО Астраханский базовый медицинский колледж</v>
      </c>
      <c r="C407" s="327"/>
      <c r="D407" s="19" t="str">
        <f t="shared" si="294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407" s="284" t="s">
        <v>69</v>
      </c>
      <c r="F407" s="44" t="str">
        <f t="shared" si="320"/>
        <v>очная</v>
      </c>
      <c r="G407" s="284" t="s">
        <v>330</v>
      </c>
      <c r="H407" s="44" t="str">
        <f t="shared" si="321"/>
        <v>33.02.01 Фармация</v>
      </c>
      <c r="I407" s="284" t="s">
        <v>156</v>
      </c>
      <c r="J407" s="44" t="str">
        <f t="shared" si="316"/>
        <v>Основное общее образование</v>
      </c>
      <c r="K407" s="80" t="s">
        <v>57</v>
      </c>
      <c r="L407" s="67" t="s">
        <v>57</v>
      </c>
      <c r="M407" s="68"/>
      <c r="N407" s="98"/>
      <c r="O407" s="98"/>
      <c r="P407" s="57" t="str">
        <f t="shared" si="317"/>
        <v/>
      </c>
      <c r="Q407" s="213" t="str">
        <f t="shared" si="326"/>
        <v/>
      </c>
      <c r="R407" s="283" t="str">
        <f>IFERROR(AVERAGE(P407:P408),"")</f>
        <v/>
      </c>
      <c r="S407" s="282">
        <f>AVERAGE(Q407:Q408)</f>
        <v>120</v>
      </c>
      <c r="T407" s="279">
        <f t="shared" ref="T407" si="338">IFERROR((R407*0.7+S407*0.3)*2,S407*2)</f>
        <v>240</v>
      </c>
      <c r="U407" s="295" t="str">
        <f>IF(T407&lt;170,"ГЗ по услуге (работе) НЕ выполнено","")&amp;IF(AND(T407&gt;=170,T407&lt;=200),"ГЗ по услуге (работе) выполнено","")&amp;IF(T407&gt;200,"ГЗ по услуге (работе) ПЕРЕвыполнено","")</f>
        <v>ГЗ по услуге (работе) ПЕРЕвыполнено</v>
      </c>
      <c r="V407" s="333"/>
      <c r="W407" s="308"/>
      <c r="X407" s="304"/>
    </row>
    <row r="408" spans="1:24" s="4" customFormat="1" ht="28.5" customHeight="1" thickBot="1" x14ac:dyDescent="0.3">
      <c r="A408" s="294"/>
      <c r="B408" s="44" t="str">
        <f t="shared" si="293"/>
        <v>ГБУ ППО Астраханский базовый медицинский колледж</v>
      </c>
      <c r="C408" s="319"/>
      <c r="D408" s="19" t="str">
        <f t="shared" si="294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408" s="286"/>
      <c r="F408" s="44" t="str">
        <f t="shared" si="320"/>
        <v>очная</v>
      </c>
      <c r="G408" s="286"/>
      <c r="H408" s="44" t="str">
        <f t="shared" si="321"/>
        <v>33.02.01 Фармация</v>
      </c>
      <c r="I408" s="286"/>
      <c r="J408" s="44" t="str">
        <f t="shared" si="316"/>
        <v>Основное общее образование</v>
      </c>
      <c r="K408" s="69" t="s">
        <v>154</v>
      </c>
      <c r="L408" s="70" t="s">
        <v>45</v>
      </c>
      <c r="M408" s="76" t="s">
        <v>42</v>
      </c>
      <c r="N408" s="97">
        <v>10</v>
      </c>
      <c r="O408" s="96">
        <v>12</v>
      </c>
      <c r="P408" s="58"/>
      <c r="Q408" s="213">
        <f t="shared" si="326"/>
        <v>120</v>
      </c>
      <c r="R408" s="283"/>
      <c r="S408" s="282"/>
      <c r="T408" s="279"/>
      <c r="U408" s="295"/>
      <c r="V408" s="333"/>
      <c r="W408" s="309"/>
      <c r="X408" s="305"/>
    </row>
    <row r="409" spans="1:24" s="4" customFormat="1" ht="38.25" customHeight="1" thickBot="1" x14ac:dyDescent="0.3">
      <c r="A409" s="330" t="s">
        <v>7</v>
      </c>
      <c r="B409" s="44" t="str">
        <f>IF(A409="",B408,A409)</f>
        <v>ГБУЗ АО Областная детская клиническая больница им. Н.Н. Силищевой</v>
      </c>
      <c r="C409" s="351" t="s">
        <v>120</v>
      </c>
      <c r="D409" s="19" t="str">
        <f>IF(C409="",D408,C409)</f>
        <v>ПМСП, включенная в базовую программу ОМС</v>
      </c>
      <c r="E409" s="284" t="s">
        <v>137</v>
      </c>
      <c r="F409" s="44" t="str">
        <f t="shared" si="320"/>
        <v>амбулаторно</v>
      </c>
      <c r="G409" s="429" t="s">
        <v>39</v>
      </c>
      <c r="H409" s="44" t="str">
        <f t="shared" si="321"/>
        <v>Первичная медико-санитарная помощь, в части диагностики и лечения</v>
      </c>
      <c r="I409" s="284" t="s">
        <v>240</v>
      </c>
      <c r="J409" s="44" t="str">
        <f t="shared" ref="J409:J434" si="339">IF(I409="",J408,I409)</f>
        <v>Вакцинация</v>
      </c>
      <c r="K409" s="67" t="s">
        <v>128</v>
      </c>
      <c r="L409" s="68" t="s">
        <v>3</v>
      </c>
      <c r="M409" s="68" t="s">
        <v>5</v>
      </c>
      <c r="N409" s="98">
        <v>99</v>
      </c>
      <c r="O409" s="98">
        <v>99</v>
      </c>
      <c r="P409" s="116">
        <f>IF(AND(N409&lt;&gt;0,M409="Кач."),O409/N409*100,"")</f>
        <v>100</v>
      </c>
      <c r="Q409" s="116"/>
      <c r="R409" s="276">
        <f>IFERROR(AVERAGE(P409:P410),"")</f>
        <v>100</v>
      </c>
      <c r="S409" s="274">
        <f>AVERAGE(Q409:Q410)</f>
        <v>105.33333333333334</v>
      </c>
      <c r="T409" s="272">
        <f>IFERROR((R409*0.7+S409*0.3)*2,S409*2)</f>
        <v>203.2</v>
      </c>
      <c r="U409" s="284" t="str">
        <f>IF(T409&lt;170,"ГЗ по услуге (работе) НЕ выполнено","")&amp;IF(AND(T409&gt;=170,T409&lt;=200),"ГЗ по услуге (работе) выполнено","")&amp;IF(T409&gt;200,"ГЗ по услуге (работе) ПЕРЕвыполнено","")</f>
        <v>ГЗ по услуге (работе) ПЕРЕвыполнено</v>
      </c>
      <c r="V409" s="287"/>
      <c r="W409" s="307">
        <f>AVERAGE(T409:T430)</f>
        <v>201.04773087837341</v>
      </c>
      <c r="X409" s="303" t="str">
        <f>IF(W409&lt;170,"ГЗ по учреждению не выполнено","")&amp;IF(AND(W409&gt;=170,W409&lt;=200),"ГЗ по учреждению выполнено","")&amp;IF(W409&gt;200,"ГЗ по учреждению перевыполнено","")</f>
        <v>ГЗ по учреждению перевыполнено</v>
      </c>
    </row>
    <row r="410" spans="1:24" s="4" customFormat="1" ht="33.75" customHeight="1" thickBot="1" x14ac:dyDescent="0.3">
      <c r="A410" s="331"/>
      <c r="B410" s="44" t="str">
        <f t="shared" si="293"/>
        <v>ГБУЗ АО Областная детская клиническая больница им. Н.Н. Силищевой</v>
      </c>
      <c r="C410" s="352"/>
      <c r="D410" s="19" t="str">
        <f>IF(C410="",D409,C410)</f>
        <v>ПМСП, включенная в базовую программу ОМС</v>
      </c>
      <c r="E410" s="286"/>
      <c r="F410" s="44" t="str">
        <f t="shared" si="320"/>
        <v>амбулаторно</v>
      </c>
      <c r="G410" s="430"/>
      <c r="H410" s="44" t="str">
        <f t="shared" si="321"/>
        <v>Первичная медико-санитарная помощь, в части диагностики и лечения</v>
      </c>
      <c r="I410" s="286"/>
      <c r="J410" s="44" t="str">
        <f t="shared" si="339"/>
        <v>Вакцинация</v>
      </c>
      <c r="K410" s="69" t="s">
        <v>40</v>
      </c>
      <c r="L410" s="65" t="s">
        <v>118</v>
      </c>
      <c r="M410" s="66" t="s">
        <v>42</v>
      </c>
      <c r="N410" s="96">
        <v>100</v>
      </c>
      <c r="O410" s="97">
        <v>79</v>
      </c>
      <c r="P410" s="53" t="str">
        <f t="shared" ref="P410" si="340">IF(AND(N410&lt;&gt;0,M410="Кач."),O410/N410*100,"")</f>
        <v/>
      </c>
      <c r="Q410" s="115">
        <f t="shared" ref="Q410:Q442" si="341">IF(AND(N410&lt;&gt;0,M410="объем"),(O410/N410*100)/$Y$2*12,"")</f>
        <v>105.33333333333334</v>
      </c>
      <c r="R410" s="277"/>
      <c r="S410" s="275"/>
      <c r="T410" s="278"/>
      <c r="U410" s="286"/>
      <c r="V410" s="289"/>
      <c r="W410" s="308"/>
      <c r="X410" s="304"/>
    </row>
    <row r="411" spans="1:24" s="4" customFormat="1" ht="34.5" customHeight="1" thickBot="1" x14ac:dyDescent="0.3">
      <c r="A411" s="331"/>
      <c r="B411" s="44" t="str">
        <f>IF(A411="",B409,A411)</f>
        <v>ГБУЗ АО Областная детская клиническая больница им. Н.Н. Силищевой</v>
      </c>
      <c r="C411" s="351" t="s">
        <v>120</v>
      </c>
      <c r="D411" s="19" t="str">
        <f>IF(C411="",D410,C411)</f>
        <v>ПМСП, включенная в базовую программу ОМС</v>
      </c>
      <c r="E411" s="229" t="s">
        <v>137</v>
      </c>
      <c r="F411" s="44" t="str">
        <f t="shared" si="320"/>
        <v>амбулаторно</v>
      </c>
      <c r="G411" s="230" t="s">
        <v>321</v>
      </c>
      <c r="H411" s="44" t="str">
        <f t="shared" si="321"/>
        <v>Не применяется</v>
      </c>
      <c r="I411" s="284" t="s">
        <v>322</v>
      </c>
      <c r="J411" s="44" t="str">
        <f t="shared" si="339"/>
        <v>педиатрия</v>
      </c>
      <c r="K411" s="80" t="s">
        <v>323</v>
      </c>
      <c r="L411" s="68" t="s">
        <v>3</v>
      </c>
      <c r="M411" s="68" t="s">
        <v>5</v>
      </c>
      <c r="N411" s="98">
        <v>99</v>
      </c>
      <c r="O411" s="98">
        <v>99</v>
      </c>
      <c r="P411" s="231">
        <f>IF(AND(N411&lt;&gt;0,M411="Кач."),O411/N411*100,"")</f>
        <v>100</v>
      </c>
      <c r="Q411" s="232"/>
      <c r="R411" s="276">
        <f>IFERROR(AVERAGE(P411:P412),"")</f>
        <v>100</v>
      </c>
      <c r="S411" s="274">
        <f>AVERAGE(Q411:Q412)</f>
        <v>96.161616161616166</v>
      </c>
      <c r="T411" s="272">
        <f>IFERROR((R411*0.7+S411*0.3)*2,S411*2)</f>
        <v>197.69696969696969</v>
      </c>
      <c r="U411" s="284" t="str">
        <f>IF(T411&lt;170,"ГЗ по услуге (работе) НЕ выполнено","")&amp;IF(AND(T411&gt;=170,T411&lt;=200),"ГЗ по услуге (работе) выполнено","")&amp;IF(T411&gt;200,"ГЗ по услуге (работе) ПЕРЕвыполнено","")</f>
        <v>ГЗ по услуге (работе) выполнено</v>
      </c>
      <c r="V411" s="287"/>
      <c r="W411" s="308"/>
      <c r="X411" s="304"/>
    </row>
    <row r="412" spans="1:24" s="4" customFormat="1" ht="34.5" customHeight="1" thickBot="1" x14ac:dyDescent="0.3">
      <c r="A412" s="331"/>
      <c r="B412" s="44" t="str">
        <f>IF(A409="",B410,A409)</f>
        <v>ГБУЗ АО Областная детская клиническая больница им. Н.Н. Силищевой</v>
      </c>
      <c r="C412" s="352"/>
      <c r="D412" s="19" t="str">
        <f>IF(C412="",D411,C412)</f>
        <v>ПМСП, включенная в базовую программу ОМС</v>
      </c>
      <c r="E412" s="229" t="s">
        <v>137</v>
      </c>
      <c r="F412" s="44" t="str">
        <f t="shared" si="320"/>
        <v>амбулаторно</v>
      </c>
      <c r="G412" s="230" t="s">
        <v>321</v>
      </c>
      <c r="H412" s="44" t="str">
        <f t="shared" si="321"/>
        <v>Не применяется</v>
      </c>
      <c r="I412" s="286"/>
      <c r="J412" s="44" t="str">
        <f t="shared" si="339"/>
        <v>педиатрия</v>
      </c>
      <c r="K412" s="69" t="s">
        <v>40</v>
      </c>
      <c r="L412" s="65" t="s">
        <v>118</v>
      </c>
      <c r="M412" s="66" t="s">
        <v>42</v>
      </c>
      <c r="N412" s="96">
        <v>330</v>
      </c>
      <c r="O412" s="96">
        <v>238</v>
      </c>
      <c r="P412" s="53" t="str">
        <f>IF(AND(N412&lt;&gt;0,M412="Кач."),O412/N412*100,"")</f>
        <v/>
      </c>
      <c r="Q412" s="232">
        <f t="shared" si="341"/>
        <v>96.161616161616166</v>
      </c>
      <c r="R412" s="277"/>
      <c r="S412" s="275"/>
      <c r="T412" s="278"/>
      <c r="U412" s="286"/>
      <c r="V412" s="289"/>
      <c r="W412" s="308"/>
      <c r="X412" s="304"/>
    </row>
    <row r="413" spans="1:24" s="4" customFormat="1" ht="28.5" customHeight="1" thickBot="1" x14ac:dyDescent="0.3">
      <c r="A413" s="331"/>
      <c r="B413" s="44" t="str">
        <f>IF(A413="",B410,A413)</f>
        <v>ГБУЗ АО Областная детская клиническая больница им. Н.Н. Силищевой</v>
      </c>
      <c r="C413" s="351" t="s">
        <v>136</v>
      </c>
      <c r="D413" s="19" t="str">
        <f>IF(C413="",D412,C413)</f>
        <v>Медицинская помощь в экстренной форме незастрахованным гражданам в системе обязательного медицинского страхования</v>
      </c>
      <c r="E413" s="295" t="s">
        <v>137</v>
      </c>
      <c r="F413" s="44" t="str">
        <f t="shared" si="320"/>
        <v>амбулаторно</v>
      </c>
      <c r="G413" s="300" t="s">
        <v>136</v>
      </c>
      <c r="H413" s="44" t="str">
        <f t="shared" si="321"/>
        <v>Медицинская помощь в экстренной форме незастрахованным гражданам в системе обязательного медицинского страхования</v>
      </c>
      <c r="I413" s="295" t="s">
        <v>143</v>
      </c>
      <c r="J413" s="44" t="str">
        <f t="shared" si="339"/>
        <v xml:space="preserve">Не применяется </v>
      </c>
      <c r="K413" s="67" t="s">
        <v>128</v>
      </c>
      <c r="L413" s="67" t="s">
        <v>3</v>
      </c>
      <c r="M413" s="67" t="s">
        <v>5</v>
      </c>
      <c r="N413" s="98">
        <v>99</v>
      </c>
      <c r="O413" s="98">
        <v>99</v>
      </c>
      <c r="P413" s="51">
        <f t="shared" ref="P413:P504" si="342">IF(AND(N413&lt;&gt;0,M413="Кач."),O413/N413*100,"")</f>
        <v>100</v>
      </c>
      <c r="Q413" s="51"/>
      <c r="R413" s="276">
        <f>IFERROR(AVERAGE(P413:P414),"")</f>
        <v>100</v>
      </c>
      <c r="S413" s="274">
        <f>AVERAGE(Q413:Q414)</f>
        <v>103.96666666666667</v>
      </c>
      <c r="T413" s="272">
        <f>IFERROR((R413*0.7+S413*0.3)*2,S413*2)</f>
        <v>202.38</v>
      </c>
      <c r="U413" s="284" t="str">
        <f>IF(T413&lt;170,"ГЗ по услуге (работе) НЕ выполнено","")&amp;IF(AND(T413&gt;=170,T413&lt;=200),"ГЗ по услуге (работе) выполнено","")&amp;IF(T413&gt;200,"ГЗ по услуге (работе) ПЕРЕвыполнено","")</f>
        <v>ГЗ по услуге (работе) ПЕРЕвыполнено</v>
      </c>
      <c r="V413" s="287"/>
      <c r="W413" s="308"/>
      <c r="X413" s="304"/>
    </row>
    <row r="414" spans="1:24" s="4" customFormat="1" ht="36.75" customHeight="1" thickBot="1" x14ac:dyDescent="0.3">
      <c r="A414" s="331"/>
      <c r="B414" s="44" t="str">
        <f t="shared" si="293"/>
        <v>ГБУЗ АО Областная детская клиническая больница им. Н.Н. Силищевой</v>
      </c>
      <c r="C414" s="352"/>
      <c r="D414" s="19" t="str">
        <f t="shared" si="294"/>
        <v>Медицинская помощь в экстренной форме незастрахованным гражданам в системе обязательного медицинского страхования</v>
      </c>
      <c r="E414" s="295"/>
      <c r="F414" s="44" t="str">
        <f t="shared" si="320"/>
        <v>амбулаторно</v>
      </c>
      <c r="G414" s="300"/>
      <c r="H414" s="44" t="str">
        <f t="shared" si="321"/>
        <v>Медицинская помощь в экстренной форме незастрахованным гражданам в системе обязательного медицинского страхования</v>
      </c>
      <c r="I414" s="295"/>
      <c r="J414" s="44" t="str">
        <f t="shared" si="339"/>
        <v xml:space="preserve">Не применяется </v>
      </c>
      <c r="K414" s="64" t="s">
        <v>40</v>
      </c>
      <c r="L414" s="65" t="s">
        <v>118</v>
      </c>
      <c r="M414" s="66" t="s">
        <v>42</v>
      </c>
      <c r="N414" s="163">
        <v>4000</v>
      </c>
      <c r="O414" s="101">
        <v>3119</v>
      </c>
      <c r="P414" s="53" t="str">
        <f t="shared" si="342"/>
        <v/>
      </c>
      <c r="Q414" s="52">
        <f t="shared" si="341"/>
        <v>103.96666666666667</v>
      </c>
      <c r="R414" s="277"/>
      <c r="S414" s="275"/>
      <c r="T414" s="278"/>
      <c r="U414" s="286"/>
      <c r="V414" s="289"/>
      <c r="W414" s="308"/>
      <c r="X414" s="304"/>
    </row>
    <row r="415" spans="1:24" s="4" customFormat="1" ht="31.5" customHeight="1" thickBot="1" x14ac:dyDescent="0.3">
      <c r="A415" s="331"/>
      <c r="B415" s="44" t="str">
        <f t="shared" si="293"/>
        <v>ГБУЗ АО Областная детская клиническая больница им. Н.Н. Силищевой</v>
      </c>
      <c r="C415" s="351" t="s">
        <v>71</v>
      </c>
      <c r="D415" s="19" t="str">
        <f t="shared" si="294"/>
        <v>Паллиативная медицинская помощь</v>
      </c>
      <c r="E415" s="284" t="s">
        <v>241</v>
      </c>
      <c r="F415" s="44" t="str">
        <f t="shared" si="320"/>
        <v>амбулаторно на дому выездными патронажными бригадами</v>
      </c>
      <c r="G415" s="284" t="s">
        <v>43</v>
      </c>
      <c r="H415" s="44" t="str">
        <f t="shared" si="321"/>
        <v>паллиативная медицинская помощь</v>
      </c>
      <c r="I415" s="284" t="s">
        <v>143</v>
      </c>
      <c r="J415" s="44" t="str">
        <f t="shared" si="339"/>
        <v xml:space="preserve">Не применяется </v>
      </c>
      <c r="K415" s="67" t="s">
        <v>128</v>
      </c>
      <c r="L415" s="67" t="s">
        <v>3</v>
      </c>
      <c r="M415" s="67" t="s">
        <v>5</v>
      </c>
      <c r="N415" s="98">
        <v>99</v>
      </c>
      <c r="O415" s="98">
        <v>99</v>
      </c>
      <c r="P415" s="116">
        <f t="shared" ref="P415:P416" si="343">IF(AND(N415&lt;&gt;0,M415="Кач."),O415/N415*100,"")</f>
        <v>100</v>
      </c>
      <c r="Q415" s="116"/>
      <c r="R415" s="283">
        <f>IFERROR(AVERAGE(P415:P416),"")</f>
        <v>100</v>
      </c>
      <c r="S415" s="282">
        <f>AVERAGE(Q415:Q416)</f>
        <v>98.94179894179895</v>
      </c>
      <c r="T415" s="279">
        <f>IFERROR((R415*0.7+S415*0.3)*2,S415*2)</f>
        <v>199.36507936507937</v>
      </c>
      <c r="U415" s="295" t="str">
        <f>IF(T415&lt;170,"ГЗ по услуге (работе) НЕ выполнено","")&amp;IF(AND(T415&gt;=170,T415&lt;=200),"ГЗ по услуге (работе) выполнено","")&amp;IF(T415&gt;200,"ГЗ по услуге (работе) ПЕРЕвыполнено","")</f>
        <v>ГЗ по услуге (работе) выполнено</v>
      </c>
      <c r="V415" s="300"/>
      <c r="W415" s="308"/>
      <c r="X415" s="304"/>
    </row>
    <row r="416" spans="1:24" s="4" customFormat="1" ht="30.75" customHeight="1" thickBot="1" x14ac:dyDescent="0.3">
      <c r="A416" s="331"/>
      <c r="B416" s="44" t="str">
        <f t="shared" si="293"/>
        <v>ГБУЗ АО Областная детская клиническая больница им. Н.Н. Силищевой</v>
      </c>
      <c r="C416" s="383"/>
      <c r="D416" s="19" t="str">
        <f t="shared" si="294"/>
        <v>Паллиативная медицинская помощь</v>
      </c>
      <c r="E416" s="286"/>
      <c r="F416" s="44" t="str">
        <f t="shared" si="320"/>
        <v>амбулаторно на дому выездными патронажными бригадами</v>
      </c>
      <c r="G416" s="285"/>
      <c r="H416" s="44" t="str">
        <f t="shared" si="321"/>
        <v>паллиативная медицинская помощь</v>
      </c>
      <c r="I416" s="285"/>
      <c r="J416" s="44" t="str">
        <f t="shared" si="339"/>
        <v xml:space="preserve">Не применяется </v>
      </c>
      <c r="K416" s="64" t="s">
        <v>40</v>
      </c>
      <c r="L416" s="65" t="s">
        <v>118</v>
      </c>
      <c r="M416" s="66" t="s">
        <v>42</v>
      </c>
      <c r="N416" s="97">
        <v>252</v>
      </c>
      <c r="O416" s="97">
        <v>187</v>
      </c>
      <c r="P416" s="53" t="str">
        <f t="shared" si="343"/>
        <v/>
      </c>
      <c r="Q416" s="115">
        <f t="shared" ref="Q416" si="344">IF(AND(N416&lt;&gt;0,M416="объем"),(O416/N416*100)/$Y$2*12,"")</f>
        <v>98.94179894179895</v>
      </c>
      <c r="R416" s="283"/>
      <c r="S416" s="282"/>
      <c r="T416" s="279"/>
      <c r="U416" s="295"/>
      <c r="V416" s="300"/>
      <c r="W416" s="308"/>
      <c r="X416" s="304"/>
    </row>
    <row r="417" spans="1:24" s="4" customFormat="1" ht="31.5" customHeight="1" thickBot="1" x14ac:dyDescent="0.3">
      <c r="A417" s="331"/>
      <c r="B417" s="44" t="str">
        <f t="shared" si="293"/>
        <v>ГБУЗ АО Областная детская клиническая больница им. Н.Н. Силищевой</v>
      </c>
      <c r="C417" s="383"/>
      <c r="D417" s="19" t="str">
        <f t="shared" si="294"/>
        <v>Паллиативная медицинская помощь</v>
      </c>
      <c r="E417" s="295" t="s">
        <v>138</v>
      </c>
      <c r="F417" s="44" t="str">
        <f t="shared" si="320"/>
        <v>стационар</v>
      </c>
      <c r="G417" s="285"/>
      <c r="H417" s="44" t="str">
        <f t="shared" si="321"/>
        <v>паллиативная медицинская помощь</v>
      </c>
      <c r="I417" s="285"/>
      <c r="J417" s="44" t="str">
        <f t="shared" si="339"/>
        <v xml:space="preserve">Не применяется </v>
      </c>
      <c r="K417" s="67" t="s">
        <v>128</v>
      </c>
      <c r="L417" s="67" t="s">
        <v>3</v>
      </c>
      <c r="M417" s="67" t="s">
        <v>5</v>
      </c>
      <c r="N417" s="98">
        <v>99</v>
      </c>
      <c r="O417" s="98">
        <v>99</v>
      </c>
      <c r="P417" s="51">
        <f t="shared" si="342"/>
        <v>100</v>
      </c>
      <c r="Q417" s="51"/>
      <c r="R417" s="283">
        <f>IFERROR(AVERAGE(P417:P418),"")</f>
        <v>100</v>
      </c>
      <c r="S417" s="423">
        <f>AVERAGE(Q417:Q418)</f>
        <v>95.770364033837097</v>
      </c>
      <c r="T417" s="279">
        <f>IFERROR((R417*0.7+S417*0.3)*2,S417*2)</f>
        <v>197.46221842030226</v>
      </c>
      <c r="U417" s="295" t="str">
        <f>IF(T417&lt;170,"ГЗ по услуге (работе) НЕ выполнено","")&amp;IF(AND(T417&gt;=170,T417&lt;=200),"ГЗ по услуге (работе) выполнено","")&amp;IF(T417&gt;200,"ГЗ по услуге (работе) ПЕРЕвыполнено","")</f>
        <v>ГЗ по услуге (работе) выполнено</v>
      </c>
      <c r="V417" s="300"/>
      <c r="W417" s="308"/>
      <c r="X417" s="304"/>
    </row>
    <row r="418" spans="1:24" s="4" customFormat="1" ht="31.5" customHeight="1" thickBot="1" x14ac:dyDescent="0.3">
      <c r="A418" s="331"/>
      <c r="B418" s="44" t="str">
        <f t="shared" si="293"/>
        <v>ГБУЗ АО Областная детская клиническая больница им. Н.Н. Силищевой</v>
      </c>
      <c r="C418" s="352"/>
      <c r="D418" s="19" t="str">
        <f t="shared" si="294"/>
        <v>Паллиативная медицинская помощь</v>
      </c>
      <c r="E418" s="295"/>
      <c r="F418" s="44" t="str">
        <f t="shared" si="320"/>
        <v>стационар</v>
      </c>
      <c r="G418" s="286"/>
      <c r="H418" s="44" t="str">
        <f t="shared" si="321"/>
        <v>паллиативная медицинская помощь</v>
      </c>
      <c r="I418" s="286"/>
      <c r="J418" s="44" t="str">
        <f t="shared" si="339"/>
        <v xml:space="preserve">Не применяется </v>
      </c>
      <c r="K418" s="64" t="s">
        <v>134</v>
      </c>
      <c r="L418" s="65" t="s">
        <v>135</v>
      </c>
      <c r="M418" s="66" t="s">
        <v>42</v>
      </c>
      <c r="N418" s="97">
        <v>3507</v>
      </c>
      <c r="O418" s="139">
        <v>2519</v>
      </c>
      <c r="P418" s="53" t="str">
        <f t="shared" si="342"/>
        <v/>
      </c>
      <c r="Q418" s="52">
        <f t="shared" si="341"/>
        <v>95.770364033837097</v>
      </c>
      <c r="R418" s="283"/>
      <c r="S418" s="423"/>
      <c r="T418" s="279"/>
      <c r="U418" s="295"/>
      <c r="V418" s="300"/>
      <c r="W418" s="308"/>
      <c r="X418" s="304"/>
    </row>
    <row r="419" spans="1:24" s="4" customFormat="1" ht="31.5" customHeight="1" thickBot="1" x14ac:dyDescent="0.3">
      <c r="A419" s="331"/>
      <c r="B419" s="44" t="str">
        <f t="shared" si="293"/>
        <v>ГБУЗ АО Областная детская клиническая больница им. Н.Н. Силищевой</v>
      </c>
      <c r="C419" s="409" t="s">
        <v>124</v>
      </c>
      <c r="D419" s="19" t="str">
        <f t="shared" si="294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19" s="295" t="s">
        <v>158</v>
      </c>
      <c r="F419" s="44" t="str">
        <f t="shared" si="320"/>
        <v xml:space="preserve"> стационар</v>
      </c>
      <c r="G419" s="295" t="s">
        <v>47</v>
      </c>
      <c r="H419" s="44" t="str">
        <f t="shared" si="321"/>
        <v>Не предусмотрено</v>
      </c>
      <c r="I419" s="295" t="s">
        <v>100</v>
      </c>
      <c r="J419" s="44" t="str">
        <f t="shared" si="339"/>
        <v>Патология новорожденных</v>
      </c>
      <c r="K419" s="67" t="s">
        <v>128</v>
      </c>
      <c r="L419" s="68" t="s">
        <v>3</v>
      </c>
      <c r="M419" s="68" t="s">
        <v>5</v>
      </c>
      <c r="N419" s="98">
        <v>99</v>
      </c>
      <c r="O419" s="98">
        <v>99</v>
      </c>
      <c r="P419" s="51">
        <f t="shared" ref="P419" si="345">IF(AND(N419&lt;&gt;0,M419="Кач."),O419/N419*100,"")</f>
        <v>100</v>
      </c>
      <c r="Q419" s="51"/>
      <c r="R419" s="276">
        <f>IFERROR(AVERAGE(P419:P420),"")</f>
        <v>100</v>
      </c>
      <c r="S419" s="274">
        <f>AVERAGE(Q419:Q420)</f>
        <v>102.9535864978903</v>
      </c>
      <c r="T419" s="272">
        <f>IFERROR((R419*0.7+S419*0.3)*2,S419*2)</f>
        <v>201.77215189873419</v>
      </c>
      <c r="U419" s="284" t="str">
        <f>IF(T419&lt;170,"ГЗ по услуге (работе) НЕ выполнено","")&amp;IF(AND(T419&gt;=170,T419&lt;=200),"ГЗ по услуге (работе) выполнено","")&amp;IF(T419&gt;200,"ГЗ по услуге (работе) ПЕРЕвыполнено","")</f>
        <v>ГЗ по услуге (работе) ПЕРЕвыполнено</v>
      </c>
      <c r="V419" s="287"/>
      <c r="W419" s="308"/>
      <c r="X419" s="304"/>
    </row>
    <row r="420" spans="1:24" s="4" customFormat="1" ht="33" customHeight="1" thickBot="1" x14ac:dyDescent="0.3">
      <c r="A420" s="331"/>
      <c r="B420" s="44" t="str">
        <f t="shared" si="293"/>
        <v>ГБУЗ АО Областная детская клиническая больница им. Н.Н. Силищевой</v>
      </c>
      <c r="C420" s="409"/>
      <c r="D420" s="19" t="str">
        <f t="shared" si="294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20" s="295"/>
      <c r="F420" s="44" t="str">
        <f t="shared" si="320"/>
        <v xml:space="preserve"> стационар</v>
      </c>
      <c r="G420" s="295"/>
      <c r="H420" s="44" t="str">
        <f t="shared" si="321"/>
        <v>Не предусмотрено</v>
      </c>
      <c r="I420" s="295"/>
      <c r="J420" s="44" t="str">
        <f t="shared" si="339"/>
        <v>Патология новорожденных</v>
      </c>
      <c r="K420" s="69" t="s">
        <v>168</v>
      </c>
      <c r="L420" s="70" t="s">
        <v>145</v>
      </c>
      <c r="M420" s="66" t="s">
        <v>42</v>
      </c>
      <c r="N420" s="96">
        <v>79</v>
      </c>
      <c r="O420" s="97">
        <v>61</v>
      </c>
      <c r="P420" s="53" t="str">
        <f t="shared" si="342"/>
        <v/>
      </c>
      <c r="Q420" s="52">
        <f t="shared" si="341"/>
        <v>102.9535864978903</v>
      </c>
      <c r="R420" s="280"/>
      <c r="S420" s="281"/>
      <c r="T420" s="273"/>
      <c r="U420" s="285"/>
      <c r="V420" s="288"/>
      <c r="W420" s="308"/>
      <c r="X420" s="304"/>
    </row>
    <row r="421" spans="1:24" s="4" customFormat="1" ht="28.5" customHeight="1" thickBot="1" x14ac:dyDescent="0.3">
      <c r="A421" s="331"/>
      <c r="B421" s="44" t="str">
        <f t="shared" si="293"/>
        <v>ГБУЗ АО Областная детская клиническая больница им. Н.Н. Силищевой</v>
      </c>
      <c r="C421" s="409"/>
      <c r="D421" s="19" t="str">
        <f t="shared" si="294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21" s="295" t="s">
        <v>158</v>
      </c>
      <c r="F421" s="44" t="str">
        <f t="shared" si="320"/>
        <v xml:space="preserve"> стационар</v>
      </c>
      <c r="G421" s="295" t="s">
        <v>47</v>
      </c>
      <c r="H421" s="44" t="str">
        <f t="shared" si="321"/>
        <v>Не предусмотрено</v>
      </c>
      <c r="I421" s="295" t="s">
        <v>70</v>
      </c>
      <c r="J421" s="44" t="str">
        <f t="shared" si="339"/>
        <v>Педиатрия</v>
      </c>
      <c r="K421" s="67" t="s">
        <v>128</v>
      </c>
      <c r="L421" s="68" t="s">
        <v>3</v>
      </c>
      <c r="M421" s="68" t="s">
        <v>5</v>
      </c>
      <c r="N421" s="98">
        <v>99</v>
      </c>
      <c r="O421" s="98">
        <v>99</v>
      </c>
      <c r="P421" s="51">
        <f t="shared" si="342"/>
        <v>100</v>
      </c>
      <c r="Q421" s="51"/>
      <c r="R421" s="276">
        <f t="shared" ref="R421" si="346">IFERROR(AVERAGE(P421:P422),"")</f>
        <v>100</v>
      </c>
      <c r="S421" s="274">
        <f t="shared" ref="S421" si="347">AVERAGE(Q421:Q422)</f>
        <v>104.2830540037244</v>
      </c>
      <c r="T421" s="272">
        <f t="shared" ref="T421" si="348">IFERROR((R421*0.7+S421*0.3)*2,S421*2)</f>
        <v>202.56983240223462</v>
      </c>
      <c r="U421" s="284" t="str">
        <f t="shared" ref="U421" si="349">IF(T421&lt;170,"ГЗ по услуге (работе) НЕ выполнено","")&amp;IF(AND(T421&gt;=170,T421&lt;=200),"ГЗ по услуге (работе) выполнено","")&amp;IF(T421&gt;200,"ГЗ по услуге (работе) ПЕРЕвыполнено","")</f>
        <v>ГЗ по услуге (работе) ПЕРЕвыполнено</v>
      </c>
      <c r="V421" s="288"/>
      <c r="W421" s="308"/>
      <c r="X421" s="304"/>
    </row>
    <row r="422" spans="1:24" s="4" customFormat="1" ht="28.5" customHeight="1" thickBot="1" x14ac:dyDescent="0.3">
      <c r="A422" s="331"/>
      <c r="B422" s="44" t="str">
        <f t="shared" si="293"/>
        <v>ГБУЗ АО Областная детская клиническая больница им. Н.Н. Силищевой</v>
      </c>
      <c r="C422" s="409"/>
      <c r="D422" s="19" t="str">
        <f t="shared" si="294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22" s="295"/>
      <c r="F422" s="44" t="str">
        <f t="shared" si="320"/>
        <v xml:space="preserve"> стационар</v>
      </c>
      <c r="G422" s="295"/>
      <c r="H422" s="44" t="str">
        <f t="shared" si="321"/>
        <v>Не предусмотрено</v>
      </c>
      <c r="I422" s="295"/>
      <c r="J422" s="44" t="str">
        <f t="shared" si="339"/>
        <v>Педиатрия</v>
      </c>
      <c r="K422" s="69" t="s">
        <v>168</v>
      </c>
      <c r="L422" s="70" t="s">
        <v>145</v>
      </c>
      <c r="M422" s="66" t="s">
        <v>42</v>
      </c>
      <c r="N422" s="96">
        <v>179</v>
      </c>
      <c r="O422" s="97">
        <v>140</v>
      </c>
      <c r="P422" s="53" t="str">
        <f t="shared" si="342"/>
        <v/>
      </c>
      <c r="Q422" s="52">
        <f t="shared" si="341"/>
        <v>104.2830540037244</v>
      </c>
      <c r="R422" s="280"/>
      <c r="S422" s="281"/>
      <c r="T422" s="273"/>
      <c r="U422" s="285"/>
      <c r="V422" s="288"/>
      <c r="W422" s="308"/>
      <c r="X422" s="304"/>
    </row>
    <row r="423" spans="1:24" s="4" customFormat="1" ht="28.5" customHeight="1" thickBot="1" x14ac:dyDescent="0.3">
      <c r="A423" s="331"/>
      <c r="B423" s="44" t="str">
        <f t="shared" si="293"/>
        <v>ГБУЗ АО Областная детская клиническая больница им. Н.Н. Силищевой</v>
      </c>
      <c r="C423" s="409"/>
      <c r="D423" s="19" t="str">
        <f t="shared" si="294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23" s="295" t="s">
        <v>158</v>
      </c>
      <c r="F423" s="44" t="str">
        <f t="shared" si="320"/>
        <v xml:space="preserve"> стационар</v>
      </c>
      <c r="G423" s="295" t="s">
        <v>47</v>
      </c>
      <c r="H423" s="44" t="str">
        <f t="shared" si="321"/>
        <v>Не предусмотрено</v>
      </c>
      <c r="I423" s="295" t="s">
        <v>72</v>
      </c>
      <c r="J423" s="44" t="str">
        <f t="shared" si="339"/>
        <v>неврология</v>
      </c>
      <c r="K423" s="67" t="s">
        <v>128</v>
      </c>
      <c r="L423" s="68" t="s">
        <v>3</v>
      </c>
      <c r="M423" s="68" t="s">
        <v>5</v>
      </c>
      <c r="N423" s="98">
        <v>99</v>
      </c>
      <c r="O423" s="98">
        <v>99</v>
      </c>
      <c r="P423" s="51">
        <f t="shared" si="342"/>
        <v>100</v>
      </c>
      <c r="Q423" s="51"/>
      <c r="R423" s="276">
        <f t="shared" ref="R423" si="350">IFERROR(AVERAGE(P423:P424),"")</f>
        <v>100</v>
      </c>
      <c r="S423" s="274">
        <f t="shared" ref="S423" si="351">AVERAGE(Q423:Q424)</f>
        <v>104.24242424242425</v>
      </c>
      <c r="T423" s="272">
        <f t="shared" ref="T423" si="352">IFERROR((R423*0.7+S423*0.3)*2,S423*2)</f>
        <v>202.54545454545456</v>
      </c>
      <c r="U423" s="284" t="str">
        <f t="shared" ref="U423" si="353">IF(T423&lt;170,"ГЗ по услуге (работе) НЕ выполнено","")&amp;IF(AND(T423&gt;=170,T423&lt;=200),"ГЗ по услуге (работе) выполнено","")&amp;IF(T423&gt;200,"ГЗ по услуге (работе) ПЕРЕвыполнено","")</f>
        <v>ГЗ по услуге (работе) ПЕРЕвыполнено</v>
      </c>
      <c r="V423" s="288"/>
      <c r="W423" s="308"/>
      <c r="X423" s="304"/>
    </row>
    <row r="424" spans="1:24" s="4" customFormat="1" ht="28.5" customHeight="1" thickBot="1" x14ac:dyDescent="0.3">
      <c r="A424" s="331"/>
      <c r="B424" s="44" t="str">
        <f t="shared" si="293"/>
        <v>ГБУЗ АО Областная детская клиническая больница им. Н.Н. Силищевой</v>
      </c>
      <c r="C424" s="409"/>
      <c r="D424" s="19" t="str">
        <f t="shared" si="294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24" s="295"/>
      <c r="F424" s="44" t="str">
        <f t="shared" si="320"/>
        <v xml:space="preserve"> стационар</v>
      </c>
      <c r="G424" s="295"/>
      <c r="H424" s="44" t="str">
        <f t="shared" si="321"/>
        <v>Не предусмотрено</v>
      </c>
      <c r="I424" s="295"/>
      <c r="J424" s="44" t="str">
        <f t="shared" si="339"/>
        <v>неврология</v>
      </c>
      <c r="K424" s="69" t="s">
        <v>168</v>
      </c>
      <c r="L424" s="70" t="s">
        <v>145</v>
      </c>
      <c r="M424" s="66" t="s">
        <v>42</v>
      </c>
      <c r="N424" s="96">
        <v>55</v>
      </c>
      <c r="O424" s="97">
        <v>43</v>
      </c>
      <c r="P424" s="53" t="str">
        <f t="shared" ref="P424:P429" si="354">IF(AND(N424&lt;&gt;0,M424="Кач."),O424/N424*100,"")</f>
        <v/>
      </c>
      <c r="Q424" s="52">
        <f t="shared" si="341"/>
        <v>104.24242424242425</v>
      </c>
      <c r="R424" s="280"/>
      <c r="S424" s="281"/>
      <c r="T424" s="273"/>
      <c r="U424" s="285"/>
      <c r="V424" s="289"/>
      <c r="W424" s="308"/>
      <c r="X424" s="304"/>
    </row>
    <row r="425" spans="1:24" s="4" customFormat="1" ht="28.5" customHeight="1" thickBot="1" x14ac:dyDescent="0.3">
      <c r="A425" s="331"/>
      <c r="B425" s="44" t="str">
        <f t="shared" si="293"/>
        <v>ГБУЗ АО Областная детская клиническая больница им. Н.Н. Силищевой</v>
      </c>
      <c r="C425" s="351" t="s">
        <v>201</v>
      </c>
      <c r="D425" s="19" t="str">
        <f t="shared" si="294"/>
        <v>Прием документов, их обработка, отправка и проведение мониторинга и подготовка документов и сведений, размещаемых  в информационных системах</v>
      </c>
      <c r="E425" s="295" t="s">
        <v>47</v>
      </c>
      <c r="F425" s="44" t="str">
        <f t="shared" si="320"/>
        <v>Не предусмотрено</v>
      </c>
      <c r="G425" s="295" t="s">
        <v>47</v>
      </c>
      <c r="H425" s="44" t="str">
        <f t="shared" si="321"/>
        <v>Не предусмотрено</v>
      </c>
      <c r="I425" s="295" t="s">
        <v>47</v>
      </c>
      <c r="J425" s="44" t="str">
        <f t="shared" si="339"/>
        <v>Не предусмотрено</v>
      </c>
      <c r="K425" s="68" t="s">
        <v>199</v>
      </c>
      <c r="L425" s="68" t="s">
        <v>3</v>
      </c>
      <c r="M425" s="68" t="s">
        <v>5</v>
      </c>
      <c r="N425" s="98">
        <v>99</v>
      </c>
      <c r="O425" s="98">
        <v>99</v>
      </c>
      <c r="P425" s="231">
        <f t="shared" si="342"/>
        <v>100</v>
      </c>
      <c r="Q425" s="232"/>
      <c r="R425" s="276">
        <f>IFERROR(AVERAGE(P425:P426),"")</f>
        <v>100</v>
      </c>
      <c r="S425" s="274">
        <f>AVERAGE(Q425:Q426)</f>
        <v>105.33333333333334</v>
      </c>
      <c r="T425" s="272">
        <f>IFERROR((R425*0.7+S425*0.3)*2,S425*2)</f>
        <v>203.2</v>
      </c>
      <c r="U425" s="284" t="str">
        <f>IF(T425&lt;170,"ГЗ по услуге (работе) НЕ выполнено","")&amp;IF(AND(T425&gt;=170,T425&lt;=200),"ГЗ по услуге (работе) выполнено","")&amp;IF(T425&gt;200,"ГЗ по услуге (работе) ПЕРЕвыполнено","")</f>
        <v>ГЗ по услуге (работе) ПЕРЕвыполнено</v>
      </c>
      <c r="V425" s="287"/>
      <c r="W425" s="308"/>
      <c r="X425" s="304"/>
    </row>
    <row r="426" spans="1:24" s="4" customFormat="1" ht="28.5" customHeight="1" thickBot="1" x14ac:dyDescent="0.3">
      <c r="A426" s="331"/>
      <c r="B426" s="44" t="str">
        <f t="shared" si="293"/>
        <v>ГБУЗ АО Областная детская клиническая больница им. Н.Н. Силищевой</v>
      </c>
      <c r="C426" s="352"/>
      <c r="D426" s="19" t="str">
        <f t="shared" si="294"/>
        <v>Прием документов, их обработка, отправка и проведение мониторинга и подготовка документов и сведений, размещаемых  в информационных системах</v>
      </c>
      <c r="E426" s="295"/>
      <c r="F426" s="44" t="str">
        <f t="shared" si="320"/>
        <v>Не предусмотрено</v>
      </c>
      <c r="G426" s="295"/>
      <c r="H426" s="44" t="str">
        <f t="shared" si="321"/>
        <v>Не предусмотрено</v>
      </c>
      <c r="I426" s="295"/>
      <c r="J426" s="44" t="str">
        <f t="shared" si="339"/>
        <v>Не предусмотрено</v>
      </c>
      <c r="K426" s="69" t="s">
        <v>175</v>
      </c>
      <c r="L426" s="70" t="s">
        <v>145</v>
      </c>
      <c r="M426" s="66" t="s">
        <v>42</v>
      </c>
      <c r="N426" s="96">
        <v>100</v>
      </c>
      <c r="O426" s="97">
        <v>79</v>
      </c>
      <c r="P426" s="53" t="str">
        <f t="shared" si="342"/>
        <v/>
      </c>
      <c r="Q426" s="232">
        <f t="shared" si="341"/>
        <v>105.33333333333334</v>
      </c>
      <c r="R426" s="277"/>
      <c r="S426" s="275"/>
      <c r="T426" s="278"/>
      <c r="U426" s="286"/>
      <c r="V426" s="289"/>
      <c r="W426" s="308"/>
      <c r="X426" s="304"/>
    </row>
    <row r="427" spans="1:24" s="4" customFormat="1" ht="28.5" customHeight="1" thickBot="1" x14ac:dyDescent="0.3">
      <c r="A427" s="331"/>
      <c r="B427" s="44" t="str">
        <f t="shared" si="293"/>
        <v>ГБУЗ АО Областная детская клиническая больница им. Н.Н. Силищевой</v>
      </c>
      <c r="C427" s="351" t="s">
        <v>334</v>
      </c>
      <c r="D427" s="19" t="str">
        <f t="shared" si="294"/>
        <v xml:space="preserve">Организация осуществления мероприятий по профилактике и формированию здорового образа жизни </v>
      </c>
      <c r="E427" s="295" t="s">
        <v>47</v>
      </c>
      <c r="F427" s="44" t="str">
        <f t="shared" si="320"/>
        <v>Не предусмотрено</v>
      </c>
      <c r="G427" s="295" t="s">
        <v>47</v>
      </c>
      <c r="H427" s="44" t="str">
        <f t="shared" si="321"/>
        <v>Не предусмотрено</v>
      </c>
      <c r="I427" s="295" t="s">
        <v>47</v>
      </c>
      <c r="J427" s="44" t="str">
        <f t="shared" si="339"/>
        <v>Не предусмотрено</v>
      </c>
      <c r="K427" s="68" t="s">
        <v>174</v>
      </c>
      <c r="L427" s="68" t="s">
        <v>3</v>
      </c>
      <c r="M427" s="68" t="s">
        <v>5</v>
      </c>
      <c r="N427" s="98">
        <v>99</v>
      </c>
      <c r="O427" s="98">
        <v>99</v>
      </c>
      <c r="P427" s="231">
        <f t="shared" si="342"/>
        <v>100</v>
      </c>
      <c r="Q427" s="232"/>
      <c r="R427" s="276">
        <f>IFERROR(AVERAGE(P427:P428),"")</f>
        <v>100</v>
      </c>
      <c r="S427" s="274">
        <f>AVERAGE(Q427:Q428)</f>
        <v>102.22222222222223</v>
      </c>
      <c r="T427" s="272">
        <f>IFERROR((R427*0.7+S427*0.3)*2,S427*2)</f>
        <v>201.33333333333334</v>
      </c>
      <c r="U427" s="284" t="str">
        <f>IF(T427&lt;170,"ГЗ по услуге (работе) НЕ выполнено","")&amp;IF(AND(T427&gt;=170,T427&lt;=200),"ГЗ по услуге (работе) выполнено","")&amp;IF(T427&gt;200,"ГЗ по услуге (работе) ПЕРЕвыполнено","")</f>
        <v>ГЗ по услуге (работе) ПЕРЕвыполнено</v>
      </c>
      <c r="V427" s="287"/>
      <c r="W427" s="308"/>
      <c r="X427" s="304"/>
    </row>
    <row r="428" spans="1:24" s="4" customFormat="1" ht="28.5" customHeight="1" thickBot="1" x14ac:dyDescent="0.3">
      <c r="A428" s="331"/>
      <c r="B428" s="44" t="str">
        <f t="shared" si="293"/>
        <v>ГБУЗ АО Областная детская клиническая больница им. Н.Н. Силищевой</v>
      </c>
      <c r="C428" s="352"/>
      <c r="D428" s="19" t="str">
        <f t="shared" si="294"/>
        <v xml:space="preserve">Организация осуществления мероприятий по профилактике и формированию здорового образа жизни </v>
      </c>
      <c r="E428" s="295"/>
      <c r="F428" s="44" t="str">
        <f t="shared" si="320"/>
        <v>Не предусмотрено</v>
      </c>
      <c r="G428" s="295"/>
      <c r="H428" s="44" t="str">
        <f t="shared" si="321"/>
        <v>Не предусмотрено</v>
      </c>
      <c r="I428" s="295"/>
      <c r="J428" s="44" t="str">
        <f t="shared" si="339"/>
        <v>Не предусмотрено</v>
      </c>
      <c r="K428" s="69" t="s">
        <v>172</v>
      </c>
      <c r="L428" s="70" t="s">
        <v>58</v>
      </c>
      <c r="M428" s="66" t="s">
        <v>42</v>
      </c>
      <c r="N428" s="96">
        <v>300</v>
      </c>
      <c r="O428" s="97">
        <v>230</v>
      </c>
      <c r="P428" s="53" t="str">
        <f t="shared" si="342"/>
        <v/>
      </c>
      <c r="Q428" s="232">
        <f t="shared" si="341"/>
        <v>102.22222222222223</v>
      </c>
      <c r="R428" s="277"/>
      <c r="S428" s="275"/>
      <c r="T428" s="278"/>
      <c r="U428" s="286"/>
      <c r="V428" s="289"/>
      <c r="W428" s="308"/>
      <c r="X428" s="304"/>
    </row>
    <row r="429" spans="1:24" s="4" customFormat="1" ht="28.5" customHeight="1" thickBot="1" x14ac:dyDescent="0.3">
      <c r="A429" s="331"/>
      <c r="B429" s="44" t="str">
        <f t="shared" si="293"/>
        <v>ГБУЗ АО Областная детская клиническая больница им. Н.Н. Силищевой</v>
      </c>
      <c r="C429" s="318" t="s">
        <v>338</v>
      </c>
      <c r="D429" s="19" t="str">
        <f t="shared" si="294"/>
        <v>Содержание (эксплуатация) имущества, находящего в собственности Астраханской области</v>
      </c>
      <c r="E429" s="295" t="s">
        <v>275</v>
      </c>
      <c r="F429" s="44" t="str">
        <f t="shared" si="320"/>
        <v>заключение договоров</v>
      </c>
      <c r="G429" s="295" t="s">
        <v>277</v>
      </c>
      <c r="H429" s="44" t="str">
        <f t="shared" si="32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29" s="284" t="s">
        <v>276</v>
      </c>
      <c r="J429" s="44" t="str">
        <f t="shared" si="33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29" s="71" t="s">
        <v>227</v>
      </c>
      <c r="L429" s="70" t="s">
        <v>3</v>
      </c>
      <c r="M429" s="68" t="s">
        <v>5</v>
      </c>
      <c r="N429" s="98">
        <v>100</v>
      </c>
      <c r="O429" s="98">
        <v>100</v>
      </c>
      <c r="P429" s="51">
        <f t="shared" si="354"/>
        <v>100</v>
      </c>
      <c r="Q429" s="51"/>
      <c r="R429" s="283">
        <f>IFERROR(AVERAGE(P429:P430),"")</f>
        <v>100</v>
      </c>
      <c r="S429" s="282">
        <f>AVERAGE(Q429:Q430)</f>
        <v>100</v>
      </c>
      <c r="T429" s="279">
        <f>IFERROR((R429*0.7+S429*0.3)*2,S429*2)</f>
        <v>200</v>
      </c>
      <c r="U429" s="295" t="str">
        <f>IF(T429&lt;170,"ГЗ по услуге (работе) НЕ выполнено","")&amp;IF(AND(T429&gt;=170,T429&lt;=200),"ГЗ по услуге (работе) выполнено","")&amp;IF(T429&gt;200,"ГЗ по услуге (работе) ПЕРЕвыполнено","")</f>
        <v>ГЗ по услуге (работе) выполнено</v>
      </c>
      <c r="V429" s="300"/>
      <c r="W429" s="308"/>
      <c r="X429" s="304"/>
    </row>
    <row r="430" spans="1:24" s="4" customFormat="1" ht="28.5" customHeight="1" thickBot="1" x14ac:dyDescent="0.3">
      <c r="A430" s="332"/>
      <c r="B430" s="44" t="str">
        <f t="shared" si="293"/>
        <v>ГБУЗ АО Областная детская клиническая больница им. Н.Н. Силищевой</v>
      </c>
      <c r="C430" s="320"/>
      <c r="D430" s="19" t="str">
        <f t="shared" si="294"/>
        <v>Содержание (эксплуатация) имущества, находящего в собственности Астраханской области</v>
      </c>
      <c r="E430" s="295"/>
      <c r="F430" s="44" t="str">
        <f t="shared" si="320"/>
        <v>заключение договоров</v>
      </c>
      <c r="G430" s="295"/>
      <c r="H430" s="44" t="str">
        <f t="shared" si="32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30" s="286"/>
      <c r="J430" s="44" t="str">
        <f t="shared" si="33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30" s="72" t="s">
        <v>232</v>
      </c>
      <c r="L430" s="70" t="s">
        <v>228</v>
      </c>
      <c r="M430" s="76" t="s">
        <v>42</v>
      </c>
      <c r="N430" s="96">
        <v>127.96</v>
      </c>
      <c r="O430" s="96">
        <v>127.96</v>
      </c>
      <c r="P430" s="53" t="str">
        <f t="shared" ref="P430" si="355">IF(AND(N430&lt;&gt;0,M430="Кач."),O430/N430*100,"")</f>
        <v/>
      </c>
      <c r="Q430" s="55">
        <f>IF(AND(N430&lt;&gt;0,M430="объем"),(O430/N430*100),"")</f>
        <v>100</v>
      </c>
      <c r="R430" s="283"/>
      <c r="S430" s="282"/>
      <c r="T430" s="279"/>
      <c r="U430" s="295"/>
      <c r="V430" s="300"/>
      <c r="W430" s="309"/>
      <c r="X430" s="305"/>
    </row>
    <row r="431" spans="1:24" s="4" customFormat="1" ht="30" customHeight="1" thickBot="1" x14ac:dyDescent="0.3">
      <c r="A431" s="322" t="s">
        <v>271</v>
      </c>
      <c r="B431" s="44" t="str">
        <f>IF(A431="",B430,A431)</f>
        <v>ГБУЗ АО Городская клиническая больница №2 им. братьев Губиных</v>
      </c>
      <c r="C431" s="318" t="s">
        <v>71</v>
      </c>
      <c r="D431" s="19" t="str">
        <f t="shared" si="294"/>
        <v>Паллиативная медицинская помощь</v>
      </c>
      <c r="E431" s="295" t="s">
        <v>138</v>
      </c>
      <c r="F431" s="44" t="str">
        <f t="shared" si="320"/>
        <v>стационар</v>
      </c>
      <c r="G431" s="295" t="s">
        <v>43</v>
      </c>
      <c r="H431" s="44" t="str">
        <f t="shared" si="321"/>
        <v>паллиативная медицинская помощь</v>
      </c>
      <c r="I431" s="295" t="s">
        <v>143</v>
      </c>
      <c r="J431" s="44" t="str">
        <f t="shared" si="339"/>
        <v xml:space="preserve">Не применяется </v>
      </c>
      <c r="K431" s="67" t="s">
        <v>128</v>
      </c>
      <c r="L431" s="67" t="s">
        <v>3</v>
      </c>
      <c r="M431" s="67" t="s">
        <v>5</v>
      </c>
      <c r="N431" s="98">
        <v>99</v>
      </c>
      <c r="O431" s="98">
        <v>99</v>
      </c>
      <c r="P431" s="51">
        <f>IF(AND(N431&lt;&gt;0,M431="Кач."),O431/N431*100,"")</f>
        <v>100</v>
      </c>
      <c r="Q431" s="51"/>
      <c r="R431" s="283">
        <f>IFERROR(AVERAGE(P431:P432),"")</f>
        <v>100</v>
      </c>
      <c r="S431" s="282">
        <f>AVERAGE(Q431:Q432)</f>
        <v>101.90856635596981</v>
      </c>
      <c r="T431" s="279">
        <f>IFERROR((R431*0.7+S431*0.3)*2,S431*2)</f>
        <v>201.14513981358189</v>
      </c>
      <c r="U431" s="295" t="str">
        <f>IF(T431&lt;170,"ГЗ по услуге (работе) НЕ выполнено","")&amp;IF(AND(T431&gt;=170,T431&lt;=200),"ГЗ по услуге (работе) выполнено","")&amp;IF(T431&gt;200,"ГЗ по услуге (работе) ПЕРЕвыполнено","")</f>
        <v>ГЗ по услуге (работе) ПЕРЕвыполнено</v>
      </c>
      <c r="V431" s="300"/>
      <c r="W431" s="307">
        <f>AVERAGE(T431:T440)</f>
        <v>200.09860606255535</v>
      </c>
      <c r="X431" s="303" t="str">
        <f>IF(W431&lt;170,"ГЗ по учреждению не выполнено","")&amp;IF(AND(W431&gt;=170,W431&lt;=200),"ГЗ по учреждению выполнено","")&amp;IF(W431&gt;200,"ГЗ по учреждению перевыполнено","")</f>
        <v>ГЗ по учреждению перевыполнено</v>
      </c>
    </row>
    <row r="432" spans="1:24" s="15" customFormat="1" ht="33.75" customHeight="1" thickBot="1" x14ac:dyDescent="0.3">
      <c r="A432" s="323"/>
      <c r="B432" s="44" t="str">
        <f t="shared" si="293"/>
        <v>ГБУЗ АО Городская клиническая больница №2 им. братьев Губиных</v>
      </c>
      <c r="C432" s="327"/>
      <c r="D432" s="19" t="str">
        <f t="shared" si="294"/>
        <v>Паллиативная медицинская помощь</v>
      </c>
      <c r="E432" s="295"/>
      <c r="F432" s="44" t="str">
        <f t="shared" si="320"/>
        <v>стационар</v>
      </c>
      <c r="G432" s="295"/>
      <c r="H432" s="44" t="str">
        <f t="shared" si="321"/>
        <v>паллиативная медицинская помощь</v>
      </c>
      <c r="I432" s="295"/>
      <c r="J432" s="44" t="str">
        <f t="shared" si="339"/>
        <v xml:space="preserve">Не применяется </v>
      </c>
      <c r="K432" s="64" t="s">
        <v>134</v>
      </c>
      <c r="L432" s="65" t="s">
        <v>135</v>
      </c>
      <c r="M432" s="66" t="s">
        <v>42</v>
      </c>
      <c r="N432" s="164">
        <v>31542</v>
      </c>
      <c r="O432" s="164">
        <v>24108</v>
      </c>
      <c r="P432" s="53" t="str">
        <f t="shared" si="342"/>
        <v/>
      </c>
      <c r="Q432" s="52">
        <f t="shared" si="341"/>
        <v>101.90856635596981</v>
      </c>
      <c r="R432" s="283"/>
      <c r="S432" s="282"/>
      <c r="T432" s="279"/>
      <c r="U432" s="295"/>
      <c r="V432" s="300"/>
      <c r="W432" s="308"/>
      <c r="X432" s="304"/>
    </row>
    <row r="433" spans="1:24" s="4" customFormat="1" ht="42.75" customHeight="1" thickBot="1" x14ac:dyDescent="0.3">
      <c r="A433" s="323"/>
      <c r="B433" s="44" t="str">
        <f t="shared" si="293"/>
        <v>ГБУЗ АО Городская клиническая больница №2 им. братьев Губиных</v>
      </c>
      <c r="C433" s="327"/>
      <c r="D433" s="19" t="str">
        <f t="shared" si="294"/>
        <v>Паллиативная медицинская помощь</v>
      </c>
      <c r="E433" s="295" t="s">
        <v>241</v>
      </c>
      <c r="F433" s="44" t="str">
        <f t="shared" si="320"/>
        <v>амбулаторно на дому выездными патронажными бригадами</v>
      </c>
      <c r="G433" s="295" t="s">
        <v>43</v>
      </c>
      <c r="H433" s="44" t="str">
        <f t="shared" si="321"/>
        <v>паллиативная медицинская помощь</v>
      </c>
      <c r="I433" s="295" t="s">
        <v>137</v>
      </c>
      <c r="J433" s="44" t="str">
        <f t="shared" si="339"/>
        <v>амбулаторно</v>
      </c>
      <c r="K433" s="67" t="s">
        <v>128</v>
      </c>
      <c r="L433" s="68" t="s">
        <v>3</v>
      </c>
      <c r="M433" s="68" t="s">
        <v>5</v>
      </c>
      <c r="N433" s="98">
        <v>99</v>
      </c>
      <c r="O433" s="98">
        <v>99</v>
      </c>
      <c r="P433" s="51">
        <f>IF(AND(N433&lt;&gt;0,M433="Кач."),O433/N433*100,"")</f>
        <v>100</v>
      </c>
      <c r="Q433" s="51"/>
      <c r="R433" s="283">
        <f>IFERROR(AVERAGE(P433:P434),"")</f>
        <v>100</v>
      </c>
      <c r="S433" s="282">
        <f>AVERAGE(Q433:Q434)</f>
        <v>99.130434782608717</v>
      </c>
      <c r="T433" s="279">
        <f>IFERROR((R433*0.7+S433*0.3)*2,S433*2)</f>
        <v>199.47826086956522</v>
      </c>
      <c r="U433" s="295" t="str">
        <f>IF(T433&lt;170,"ГЗ по услуге (работе) НЕ выполнено","")&amp;IF(AND(T433&gt;=170,T433&lt;=200),"ГЗ по услуге (работе) выполнено","")&amp;IF(T433&gt;200,"ГЗ по услуге (работе) ПЕРЕвыполнено","")</f>
        <v>ГЗ по услуге (работе) выполнено</v>
      </c>
      <c r="V433" s="300"/>
      <c r="W433" s="308"/>
      <c r="X433" s="304"/>
    </row>
    <row r="434" spans="1:24" s="4" customFormat="1" ht="32.25" thickBot="1" x14ac:dyDescent="0.3">
      <c r="A434" s="323"/>
      <c r="B434" s="44" t="str">
        <f t="shared" si="293"/>
        <v>ГБУЗ АО Городская клиническая больница №2 им. братьев Губиных</v>
      </c>
      <c r="C434" s="319"/>
      <c r="D434" s="19" t="str">
        <f t="shared" si="294"/>
        <v>Паллиативная медицинская помощь</v>
      </c>
      <c r="E434" s="295"/>
      <c r="F434" s="44" t="str">
        <f t="shared" si="320"/>
        <v>амбулаторно на дому выездными патронажными бригадами</v>
      </c>
      <c r="G434" s="295"/>
      <c r="H434" s="44" t="str">
        <f t="shared" si="321"/>
        <v>паллиативная медицинская помощь</v>
      </c>
      <c r="I434" s="295"/>
      <c r="J434" s="44" t="str">
        <f t="shared" si="339"/>
        <v>амбулаторно</v>
      </c>
      <c r="K434" s="69" t="s">
        <v>40</v>
      </c>
      <c r="L434" s="65" t="s">
        <v>118</v>
      </c>
      <c r="M434" s="66" t="s">
        <v>42</v>
      </c>
      <c r="N434" s="162">
        <v>1150</v>
      </c>
      <c r="O434" s="95">
        <v>855</v>
      </c>
      <c r="P434" s="53" t="str">
        <f t="shared" ref="P434" si="356">IF(AND(N434&lt;&gt;0,M434="Кач."),O434/N434*100,"")</f>
        <v/>
      </c>
      <c r="Q434" s="52">
        <f t="shared" ref="Q434" si="357">IF(AND(N434&lt;&gt;0,M434="объем"),(O434/N434*100)/$Y$2*12,"")</f>
        <v>99.130434782608717</v>
      </c>
      <c r="R434" s="283"/>
      <c r="S434" s="282"/>
      <c r="T434" s="279"/>
      <c r="U434" s="295"/>
      <c r="V434" s="300"/>
      <c r="W434" s="308"/>
      <c r="X434" s="304"/>
    </row>
    <row r="435" spans="1:24" s="4" customFormat="1" ht="33.75" customHeight="1" thickBot="1" x14ac:dyDescent="0.3">
      <c r="A435" s="323"/>
      <c r="B435" s="44" t="str">
        <f>IF(A435="",B434,A435)</f>
        <v>ГБУЗ АО Городская клиническая больница №2 им. братьев Губиных</v>
      </c>
      <c r="C435" s="297" t="s">
        <v>119</v>
      </c>
      <c r="D435" s="19" t="str">
        <f>IF(C435="",D434,C435)</f>
        <v>ПМСП, не включенная в базовую программу ОМС</v>
      </c>
      <c r="E435" s="284" t="s">
        <v>137</v>
      </c>
      <c r="F435" s="44" t="str">
        <f>IF(E435="",F434,E435)</f>
        <v>амбулаторно</v>
      </c>
      <c r="G435" s="284" t="s">
        <v>245</v>
      </c>
      <c r="H435" s="44" t="str">
        <f>IF(G435="",H434,G435)</f>
        <v>вакцинация</v>
      </c>
      <c r="I435" s="284" t="s">
        <v>240</v>
      </c>
      <c r="J435" s="44" t="str">
        <f>IF(I435="",J434,I435)</f>
        <v>Вакцинация</v>
      </c>
      <c r="K435" s="67" t="s">
        <v>128</v>
      </c>
      <c r="L435" s="68" t="s">
        <v>3</v>
      </c>
      <c r="M435" s="68" t="s">
        <v>5</v>
      </c>
      <c r="N435" s="98">
        <v>99</v>
      </c>
      <c r="O435" s="98">
        <v>99</v>
      </c>
      <c r="P435" s="119">
        <f>IF(AND(N435&lt;&gt;0,M435="Кач."),O435/N435*100,"")</f>
        <v>100</v>
      </c>
      <c r="Q435" s="119"/>
      <c r="R435" s="283">
        <f>IFERROR(AVERAGE(P435:P436),"")</f>
        <v>100</v>
      </c>
      <c r="S435" s="282">
        <f>AVERAGE(Q435:Q436)</f>
        <v>100</v>
      </c>
      <c r="T435" s="279">
        <f>IFERROR((R435*0.7+S435*0.3)*2,S435*2)</f>
        <v>200</v>
      </c>
      <c r="U435" s="422" t="str">
        <f>IF(T435&lt;170,"ГЗ по услуге (работе) НЕ выполнено","")&amp;IF(AND(T435&gt;=170,T435&lt;=200),"ГЗ по услуге (работе) выполнено","")&amp;IF(T435&gt;200,"ГЗ по услуге (работе) ПЕРЕвыполнено","")</f>
        <v>ГЗ по услуге (работе) выполнено</v>
      </c>
      <c r="V435" s="300"/>
      <c r="W435" s="308"/>
      <c r="X435" s="304"/>
    </row>
    <row r="436" spans="1:24" s="4" customFormat="1" ht="33" customHeight="1" thickBot="1" x14ac:dyDescent="0.3">
      <c r="A436" s="323"/>
      <c r="B436" s="44" t="str">
        <f t="shared" si="293"/>
        <v>ГБУЗ АО Городская клиническая больница №2 им. братьев Губиных</v>
      </c>
      <c r="C436" s="299"/>
      <c r="D436" s="19" t="str">
        <f t="shared" si="294"/>
        <v>ПМСП, не включенная в базовую программу ОМС</v>
      </c>
      <c r="E436" s="286"/>
      <c r="F436" s="44" t="str">
        <f t="shared" si="320"/>
        <v>амбулаторно</v>
      </c>
      <c r="G436" s="286"/>
      <c r="H436" s="44" t="str">
        <f t="shared" si="321"/>
        <v>вакцинация</v>
      </c>
      <c r="I436" s="286"/>
      <c r="J436" s="44" t="str">
        <f t="shared" ref="J436:J456" si="358">IF(I436="",J435,I436)</f>
        <v>Вакцинация</v>
      </c>
      <c r="K436" s="69" t="s">
        <v>40</v>
      </c>
      <c r="L436" s="65" t="s">
        <v>118</v>
      </c>
      <c r="M436" s="66" t="s">
        <v>42</v>
      </c>
      <c r="N436" s="96">
        <v>500</v>
      </c>
      <c r="O436" s="95">
        <v>375</v>
      </c>
      <c r="P436" s="53" t="str">
        <f t="shared" ref="P436" si="359">IF(AND(N436&lt;&gt;0,M436="Кач."),O436/N436*100,"")</f>
        <v/>
      </c>
      <c r="Q436" s="120">
        <f t="shared" ref="Q436" si="360">IF(AND(N436&lt;&gt;0,M436="объем"),(O436/N436*100)/$Y$2*12,"")</f>
        <v>100</v>
      </c>
      <c r="R436" s="283"/>
      <c r="S436" s="282"/>
      <c r="T436" s="279"/>
      <c r="U436" s="422"/>
      <c r="V436" s="300"/>
      <c r="W436" s="308"/>
      <c r="X436" s="304"/>
    </row>
    <row r="437" spans="1:24" s="4" customFormat="1" ht="33" customHeight="1" thickBot="1" x14ac:dyDescent="0.3">
      <c r="A437" s="323"/>
      <c r="B437" s="44" t="str">
        <f t="shared" si="293"/>
        <v>ГБУЗ АО Городская клиническая больница №2 им. братьев Губиных</v>
      </c>
      <c r="C437" s="296" t="s">
        <v>136</v>
      </c>
      <c r="D437" s="19" t="str">
        <f t="shared" si="294"/>
        <v>Медицинская помощь в экстренной форме незастрахованным гражданам в системе обязательного медицинского страхования</v>
      </c>
      <c r="E437" s="295" t="s">
        <v>137</v>
      </c>
      <c r="F437" s="44" t="str">
        <f t="shared" si="320"/>
        <v>амбулаторно</v>
      </c>
      <c r="G437" s="295" t="s">
        <v>136</v>
      </c>
      <c r="H437" s="44" t="str">
        <f t="shared" si="321"/>
        <v>Медицинская помощь в экстренной форме незастрахованным гражданам в системе обязательного медицинского страхования</v>
      </c>
      <c r="I437" s="295" t="s">
        <v>143</v>
      </c>
      <c r="J437" s="44" t="str">
        <f t="shared" si="358"/>
        <v xml:space="preserve">Не применяется </v>
      </c>
      <c r="K437" s="67" t="s">
        <v>128</v>
      </c>
      <c r="L437" s="67" t="s">
        <v>3</v>
      </c>
      <c r="M437" s="67" t="s">
        <v>5</v>
      </c>
      <c r="N437" s="98">
        <v>99</v>
      </c>
      <c r="O437" s="98">
        <v>99</v>
      </c>
      <c r="P437" s="51">
        <f t="shared" si="342"/>
        <v>100</v>
      </c>
      <c r="Q437" s="51"/>
      <c r="R437" s="283">
        <f>IFERROR(AVERAGE(P437:P438),"")</f>
        <v>100</v>
      </c>
      <c r="S437" s="282">
        <f>AVERAGE(Q437:Q438)</f>
        <v>99.782716049382714</v>
      </c>
      <c r="T437" s="279">
        <f>IFERROR((R437*0.7+S437*0.3)*2,S437*2)</f>
        <v>199.86962962962963</v>
      </c>
      <c r="U437" s="295" t="str">
        <f>IF(T437&lt;170,"ГЗ по услуге (работе) НЕ выполнено","")&amp;IF(AND(T437&gt;=170,T437&lt;=200),"ГЗ по услуге (работе) выполнено","")&amp;IF(T437&gt;200,"ГЗ по услуге (работе) ПЕРЕвыполнено","")</f>
        <v>ГЗ по услуге (работе) выполнено</v>
      </c>
      <c r="V437" s="300"/>
      <c r="W437" s="308"/>
      <c r="X437" s="304"/>
    </row>
    <row r="438" spans="1:24" s="4" customFormat="1" ht="40.5" customHeight="1" thickBot="1" x14ac:dyDescent="0.3">
      <c r="A438" s="323"/>
      <c r="B438" s="44" t="str">
        <f t="shared" si="293"/>
        <v>ГБУЗ АО Городская клиническая больница №2 им. братьев Губиных</v>
      </c>
      <c r="C438" s="296"/>
      <c r="D438" s="19" t="str">
        <f t="shared" si="294"/>
        <v>Медицинская помощь в экстренной форме незастрахованным гражданам в системе обязательного медицинского страхования</v>
      </c>
      <c r="E438" s="295"/>
      <c r="F438" s="44" t="str">
        <f t="shared" si="320"/>
        <v>амбулаторно</v>
      </c>
      <c r="G438" s="295"/>
      <c r="H438" s="44" t="str">
        <f t="shared" si="321"/>
        <v>Медицинская помощь в экстренной форме незастрахованным гражданам в системе обязательного медицинского страхования</v>
      </c>
      <c r="I438" s="295"/>
      <c r="J438" s="44" t="str">
        <f t="shared" si="358"/>
        <v xml:space="preserve">Не применяется </v>
      </c>
      <c r="K438" s="64" t="s">
        <v>40</v>
      </c>
      <c r="L438" s="65" t="s">
        <v>118</v>
      </c>
      <c r="M438" s="66" t="s">
        <v>42</v>
      </c>
      <c r="N438" s="94">
        <v>13500</v>
      </c>
      <c r="O438" s="164">
        <v>10103</v>
      </c>
      <c r="P438" s="53" t="str">
        <f t="shared" si="342"/>
        <v/>
      </c>
      <c r="Q438" s="52">
        <f t="shared" si="341"/>
        <v>99.782716049382714</v>
      </c>
      <c r="R438" s="283"/>
      <c r="S438" s="282"/>
      <c r="T438" s="279"/>
      <c r="U438" s="295"/>
      <c r="V438" s="300"/>
      <c r="W438" s="308"/>
      <c r="X438" s="304"/>
    </row>
    <row r="439" spans="1:24" s="4" customFormat="1" ht="37.5" customHeight="1" thickBot="1" x14ac:dyDescent="0.3">
      <c r="A439" s="323"/>
      <c r="B439" s="44" t="str">
        <f t="shared" si="293"/>
        <v>ГБУЗ АО Городская клиническая больница №2 им. братьев Губиных</v>
      </c>
      <c r="C439" s="318" t="s">
        <v>338</v>
      </c>
      <c r="D439" s="19" t="str">
        <f t="shared" si="294"/>
        <v>Содержание (эксплуатация) имущества, находящего в собственности Астраханской области</v>
      </c>
      <c r="E439" s="295" t="s">
        <v>275</v>
      </c>
      <c r="F439" s="44" t="str">
        <f t="shared" si="320"/>
        <v>заключение договоров</v>
      </c>
      <c r="G439" s="295" t="s">
        <v>277</v>
      </c>
      <c r="H439" s="44" t="str">
        <f t="shared" si="32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39" s="284" t="s">
        <v>276</v>
      </c>
      <c r="J439" s="44" t="str">
        <f t="shared" si="358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39" s="71" t="s">
        <v>227</v>
      </c>
      <c r="L439" s="70" t="s">
        <v>3</v>
      </c>
      <c r="M439" s="68" t="s">
        <v>5</v>
      </c>
      <c r="N439" s="98">
        <v>100</v>
      </c>
      <c r="O439" s="98">
        <v>100</v>
      </c>
      <c r="P439" s="51">
        <f>IF(AND(N439&lt;&gt;0,M439="Кач."),O439/N439*100,"")</f>
        <v>100</v>
      </c>
      <c r="Q439" s="51"/>
      <c r="R439" s="283">
        <f>IFERROR(AVERAGE(P439:P440),"")</f>
        <v>100</v>
      </c>
      <c r="S439" s="282">
        <f>AVERAGE(Q439:Q440)</f>
        <v>100</v>
      </c>
      <c r="T439" s="279">
        <f>IFERROR((R439*0.7+S439*0.3)*2,S439*2)</f>
        <v>200</v>
      </c>
      <c r="U439" s="295" t="str">
        <f>IF(T439&lt;170,"ГЗ по услуге (работе) НЕ выполнено","")&amp;IF(AND(T439&gt;=170,T439&lt;=200),"ГЗ по услуге (работе) выполнено","")&amp;IF(T439&gt;200,"ГЗ по услуге (работе) ПЕРЕвыполнено","")</f>
        <v>ГЗ по услуге (работе) выполнено</v>
      </c>
      <c r="V439" s="300"/>
      <c r="W439" s="308"/>
      <c r="X439" s="304"/>
    </row>
    <row r="440" spans="1:24" s="4" customFormat="1" ht="34.5" customHeight="1" thickBot="1" x14ac:dyDescent="0.3">
      <c r="A440" s="324"/>
      <c r="B440" s="44" t="str">
        <f t="shared" ref="B440" si="361">IF(A440="",B439,A440)</f>
        <v>ГБУЗ АО Городская клиническая больница №2 им. братьев Губиных</v>
      </c>
      <c r="C440" s="320"/>
      <c r="D440" s="19" t="str">
        <f t="shared" ref="D440:D441" si="362">IF(C440="",D439,C440)</f>
        <v>Содержание (эксплуатация) имущества, находящего в собственности Астраханской области</v>
      </c>
      <c r="E440" s="295"/>
      <c r="F440" s="44" t="str">
        <f t="shared" si="320"/>
        <v>заключение договоров</v>
      </c>
      <c r="G440" s="295"/>
      <c r="H440" s="44" t="str">
        <f t="shared" si="32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40" s="286"/>
      <c r="J440" s="44" t="str">
        <f t="shared" si="358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40" s="72" t="s">
        <v>232</v>
      </c>
      <c r="L440" s="70" t="s">
        <v>228</v>
      </c>
      <c r="M440" s="76" t="s">
        <v>42</v>
      </c>
      <c r="N440" s="94">
        <v>12.83</v>
      </c>
      <c r="O440" s="94">
        <v>12.83</v>
      </c>
      <c r="P440" s="53" t="str">
        <f t="shared" ref="P440" si="363">IF(AND(N440&lt;&gt;0,M440="Кач."),O440/N440*100,"")</f>
        <v/>
      </c>
      <c r="Q440" s="55">
        <f>IF(AND(N440&lt;&gt;0,M440="объем"),(O440/N440*100),"")</f>
        <v>100</v>
      </c>
      <c r="R440" s="283"/>
      <c r="S440" s="282"/>
      <c r="T440" s="279"/>
      <c r="U440" s="295"/>
      <c r="V440" s="300"/>
      <c r="W440" s="309"/>
      <c r="X440" s="305"/>
    </row>
    <row r="441" spans="1:24" s="4" customFormat="1" ht="33" customHeight="1" thickBot="1" x14ac:dyDescent="0.3">
      <c r="A441" s="292" t="s">
        <v>18</v>
      </c>
      <c r="B441" s="44" t="str">
        <f t="shared" ref="B441:B500" si="364">IF(A441="",B440,A441)</f>
        <v>ГБУЗ АО Городская киническая больница №3 им. С.М. Кирова</v>
      </c>
      <c r="C441" s="296" t="s">
        <v>136</v>
      </c>
      <c r="D441" s="19" t="str">
        <f t="shared" si="362"/>
        <v>Медицинская помощь в экстренной форме незастрахованным гражданам в системе обязательного медицинского страхования</v>
      </c>
      <c r="E441" s="295" t="s">
        <v>137</v>
      </c>
      <c r="F441" s="44" t="str">
        <f t="shared" si="320"/>
        <v>амбулаторно</v>
      </c>
      <c r="G441" s="295" t="s">
        <v>136</v>
      </c>
      <c r="H441" s="44" t="str">
        <f t="shared" si="321"/>
        <v>Медицинская помощь в экстренной форме незастрахованным гражданам в системе обязательного медицинского страхования</v>
      </c>
      <c r="I441" s="295" t="s">
        <v>143</v>
      </c>
      <c r="J441" s="44" t="str">
        <f t="shared" si="358"/>
        <v xml:space="preserve">Не применяется </v>
      </c>
      <c r="K441" s="67" t="s">
        <v>128</v>
      </c>
      <c r="L441" s="67" t="s">
        <v>3</v>
      </c>
      <c r="M441" s="67" t="s">
        <v>5</v>
      </c>
      <c r="N441" s="98">
        <v>99</v>
      </c>
      <c r="O441" s="98">
        <v>99</v>
      </c>
      <c r="P441" s="57">
        <f t="shared" ref="P441:P442" si="365">IF(AND(N441&lt;&gt;0,M441="Кач."),O441/N441*100,"")</f>
        <v>100</v>
      </c>
      <c r="Q441" s="51"/>
      <c r="R441" s="283">
        <f>IFERROR(AVERAGE(P441:P442),"")</f>
        <v>100</v>
      </c>
      <c r="S441" s="282">
        <f>AVERAGE(Q441:Q442)</f>
        <v>98.491083676268858</v>
      </c>
      <c r="T441" s="279">
        <f>IFERROR((R441*0.7+S441*0.3)*2,S441*2)</f>
        <v>199.0946502057613</v>
      </c>
      <c r="U441" s="295" t="str">
        <f>IF(T441&lt;170,"ГЗ по услуге (работе) НЕ выполнено","")&amp;IF(AND(T441&gt;=170,T441&lt;=200),"ГЗ по услуге (работе) выполнено","")&amp;IF(T441&gt;200,"ГЗ по услуге (работе) ПЕРЕвыполнено","")</f>
        <v>ГЗ по услуге (работе) выполнено</v>
      </c>
      <c r="V441" s="300"/>
      <c r="W441" s="307">
        <f>AVERAGE(T441:T462)</f>
        <v>199.80309677736039</v>
      </c>
      <c r="X441" s="303" t="str">
        <f>IF(W441&lt;170,"ГЗ по учреждению не выполнено","")&amp;IF(AND(W441&gt;=170,W441&lt;=200),"ГЗ по учреждению выполнено","")&amp;IF(W441&gt;200,"ГЗ по учреждению перевыполнено","")</f>
        <v>ГЗ по учреждению выполнено</v>
      </c>
    </row>
    <row r="442" spans="1:24" s="4" customFormat="1" ht="35.25" customHeight="1" thickBot="1" x14ac:dyDescent="0.3">
      <c r="A442" s="293"/>
      <c r="B442" s="44" t="str">
        <f t="shared" si="364"/>
        <v>ГБУЗ АО Городская киническая больница №3 им. С.М. Кирова</v>
      </c>
      <c r="C442" s="296"/>
      <c r="D442" s="19" t="str">
        <f t="shared" ref="D442:D453" si="366">IF(C442="",D441,C442)</f>
        <v>Медицинская помощь в экстренной форме незастрахованным гражданам в системе обязательного медицинского страхования</v>
      </c>
      <c r="E442" s="295"/>
      <c r="F442" s="44" t="str">
        <f t="shared" si="320"/>
        <v>амбулаторно</v>
      </c>
      <c r="G442" s="295"/>
      <c r="H442" s="44" t="str">
        <f t="shared" si="321"/>
        <v>Медицинская помощь в экстренной форме незастрахованным гражданам в системе обязательного медицинского страхования</v>
      </c>
      <c r="I442" s="295"/>
      <c r="J442" s="44" t="str">
        <f t="shared" si="358"/>
        <v xml:space="preserve">Не применяется </v>
      </c>
      <c r="K442" s="64" t="s">
        <v>40</v>
      </c>
      <c r="L442" s="65" t="s">
        <v>118</v>
      </c>
      <c r="M442" s="66" t="s">
        <v>42</v>
      </c>
      <c r="N442" s="163">
        <v>2430</v>
      </c>
      <c r="O442" s="163">
        <v>1795</v>
      </c>
      <c r="P442" s="53" t="str">
        <f t="shared" si="365"/>
        <v/>
      </c>
      <c r="Q442" s="52">
        <f t="shared" si="341"/>
        <v>98.491083676268858</v>
      </c>
      <c r="R442" s="283"/>
      <c r="S442" s="282"/>
      <c r="T442" s="279"/>
      <c r="U442" s="295"/>
      <c r="V442" s="300"/>
      <c r="W442" s="308"/>
      <c r="X442" s="304"/>
    </row>
    <row r="443" spans="1:24" s="4" customFormat="1" ht="37.5" customHeight="1" thickBot="1" x14ac:dyDescent="0.3">
      <c r="A443" s="293"/>
      <c r="B443" s="44" t="str">
        <f t="shared" si="364"/>
        <v>ГБУЗ АО Городская киническая больница №3 им. С.М. Кирова</v>
      </c>
      <c r="C443" s="297" t="s">
        <v>119</v>
      </c>
      <c r="D443" s="19" t="str">
        <f t="shared" si="366"/>
        <v>ПМСП, не включенная в базовую программу ОМС</v>
      </c>
      <c r="E443" s="284" t="s">
        <v>137</v>
      </c>
      <c r="F443" s="44" t="str">
        <f t="shared" si="320"/>
        <v>амбулаторно</v>
      </c>
      <c r="G443" s="284" t="s">
        <v>39</v>
      </c>
      <c r="H443" s="44" t="str">
        <f t="shared" si="321"/>
        <v>Первичная медико-санитарная помощь, в части диагностики и лечения</v>
      </c>
      <c r="I443" s="284" t="s">
        <v>240</v>
      </c>
      <c r="J443" s="44" t="str">
        <f t="shared" si="358"/>
        <v>Вакцинация</v>
      </c>
      <c r="K443" s="68" t="s">
        <v>128</v>
      </c>
      <c r="L443" s="68" t="s">
        <v>3</v>
      </c>
      <c r="M443" s="68" t="s">
        <v>5</v>
      </c>
      <c r="N443" s="98">
        <v>99</v>
      </c>
      <c r="O443" s="98">
        <v>99</v>
      </c>
      <c r="P443" s="111">
        <f>IF(AND(N443&lt;&gt;0,M443="Кач."),O443/N443*100,"")</f>
        <v>100</v>
      </c>
      <c r="Q443" s="108"/>
      <c r="R443" s="283">
        <f>IFERROR(AVERAGE(P443:P444),"")</f>
        <v>100</v>
      </c>
      <c r="S443" s="282">
        <f>AVERAGE(Q443:Q444)</f>
        <v>99.047619047619065</v>
      </c>
      <c r="T443" s="279">
        <f>IFERROR((R443*0.7+S443*0.3)*2,S443*2)</f>
        <v>199.42857142857144</v>
      </c>
      <c r="U443" s="295" t="str">
        <f>IF(T443&lt;170,"ГЗ по услуге (работе) НЕ выполнено","")&amp;IF(AND(T443&gt;=170,T443&lt;=200),"ГЗ по услуге (работе) выполнено","")&amp;IF(T443&gt;200,"ГЗ по услуге (работе) ПЕРЕвыполнено","")</f>
        <v>ГЗ по услуге (работе) выполнено</v>
      </c>
      <c r="V443" s="300"/>
      <c r="W443" s="308"/>
      <c r="X443" s="304"/>
    </row>
    <row r="444" spans="1:24" s="4" customFormat="1" ht="39" customHeight="1" thickBot="1" x14ac:dyDescent="0.3">
      <c r="A444" s="293"/>
      <c r="B444" s="44" t="str">
        <f t="shared" si="364"/>
        <v>ГБУЗ АО Городская киническая больница №3 им. С.М. Кирова</v>
      </c>
      <c r="C444" s="299"/>
      <c r="D444" s="19" t="str">
        <f t="shared" si="366"/>
        <v>ПМСП, не включенная в базовую программу ОМС</v>
      </c>
      <c r="E444" s="286"/>
      <c r="F444" s="44" t="str">
        <f t="shared" si="320"/>
        <v>амбулаторно</v>
      </c>
      <c r="G444" s="286"/>
      <c r="H444" s="44" t="str">
        <f t="shared" si="321"/>
        <v>Первичная медико-санитарная помощь, в части диагностики и лечения</v>
      </c>
      <c r="I444" s="286"/>
      <c r="J444" s="44" t="str">
        <f t="shared" si="358"/>
        <v>Вакцинация</v>
      </c>
      <c r="K444" s="69" t="s">
        <v>40</v>
      </c>
      <c r="L444" s="70" t="s">
        <v>118</v>
      </c>
      <c r="M444" s="76" t="s">
        <v>42</v>
      </c>
      <c r="N444" s="94">
        <v>70</v>
      </c>
      <c r="O444" s="96">
        <v>52</v>
      </c>
      <c r="P444" s="113" t="str">
        <f>IF(AND(N444&lt;&gt;0,M444="Кач."),O444/N444*100,"")</f>
        <v/>
      </c>
      <c r="Q444" s="109">
        <f t="shared" ref="Q444" si="367">IF(AND(N444&lt;&gt;0,M444="объем"),(O444/N444*100)/$Y$2*12,"")</f>
        <v>99.047619047619065</v>
      </c>
      <c r="R444" s="283"/>
      <c r="S444" s="282"/>
      <c r="T444" s="279"/>
      <c r="U444" s="295"/>
      <c r="V444" s="300"/>
      <c r="W444" s="308"/>
      <c r="X444" s="304"/>
    </row>
    <row r="445" spans="1:24" s="4" customFormat="1" ht="36" customHeight="1" thickBot="1" x14ac:dyDescent="0.3">
      <c r="A445" s="293"/>
      <c r="B445" s="44" t="str">
        <f t="shared" si="364"/>
        <v>ГБУЗ АО Городская киническая больница №3 им. С.М. Кирова</v>
      </c>
      <c r="C445" s="382" t="s">
        <v>71</v>
      </c>
      <c r="D445" s="19" t="str">
        <f t="shared" si="366"/>
        <v>Паллиативная медицинская помощь</v>
      </c>
      <c r="E445" s="295" t="s">
        <v>138</v>
      </c>
      <c r="F445" s="44" t="str">
        <f t="shared" si="320"/>
        <v>стационар</v>
      </c>
      <c r="G445" s="295" t="s">
        <v>43</v>
      </c>
      <c r="H445" s="44" t="str">
        <f t="shared" si="321"/>
        <v>паллиативная медицинская помощь</v>
      </c>
      <c r="I445" s="295" t="s">
        <v>143</v>
      </c>
      <c r="J445" s="44" t="str">
        <f t="shared" si="358"/>
        <v xml:space="preserve">Не применяется </v>
      </c>
      <c r="K445" s="67" t="s">
        <v>128</v>
      </c>
      <c r="L445" s="67" t="s">
        <v>3</v>
      </c>
      <c r="M445" s="67" t="s">
        <v>5</v>
      </c>
      <c r="N445" s="98">
        <v>99</v>
      </c>
      <c r="O445" s="98">
        <v>99</v>
      </c>
      <c r="P445" s="51">
        <f t="shared" ref="P445:P457" si="368">IF(AND(N445&lt;&gt;0,M445="Кач."),O445/N445*100,"")</f>
        <v>100</v>
      </c>
      <c r="Q445" s="51"/>
      <c r="R445" s="283">
        <f>IFERROR(AVERAGE(P445:P446),"")</f>
        <v>100</v>
      </c>
      <c r="S445" s="282">
        <f>AVERAGE(Q445:Q446)</f>
        <v>96.964377148708962</v>
      </c>
      <c r="T445" s="279">
        <f>IFERROR((R445*0.7+S445*0.3)*2,S445*2)</f>
        <v>198.17862628922538</v>
      </c>
      <c r="U445" s="295" t="str">
        <f>IF(T445&lt;170,"ГЗ по услуге (работе) НЕ выполнено","")&amp;IF(AND(T445&gt;=170,T445&lt;=200),"ГЗ по услуге (работе) выполнено","")&amp;IF(T445&gt;200,"ГЗ по услуге (работе) ПЕРЕвыполнено","")</f>
        <v>ГЗ по услуге (работе) выполнено</v>
      </c>
      <c r="V445" s="300"/>
      <c r="W445" s="308"/>
      <c r="X445" s="304"/>
    </row>
    <row r="446" spans="1:24" s="4" customFormat="1" ht="36" customHeight="1" thickBot="1" x14ac:dyDescent="0.3">
      <c r="A446" s="293"/>
      <c r="B446" s="44" t="str">
        <f t="shared" si="364"/>
        <v>ГБУЗ АО Городская киническая больница №3 им. С.М. Кирова</v>
      </c>
      <c r="C446" s="382"/>
      <c r="D446" s="19" t="str">
        <f t="shared" si="366"/>
        <v>Паллиативная медицинская помощь</v>
      </c>
      <c r="E446" s="295"/>
      <c r="F446" s="44" t="str">
        <f t="shared" si="320"/>
        <v>стационар</v>
      </c>
      <c r="G446" s="295"/>
      <c r="H446" s="44" t="str">
        <f t="shared" si="321"/>
        <v>паллиативная медицинская помощь</v>
      </c>
      <c r="I446" s="295"/>
      <c r="J446" s="44" t="str">
        <f t="shared" si="358"/>
        <v xml:space="preserve">Не применяется </v>
      </c>
      <c r="K446" s="64" t="s">
        <v>134</v>
      </c>
      <c r="L446" s="65" t="s">
        <v>135</v>
      </c>
      <c r="M446" s="66" t="s">
        <v>42</v>
      </c>
      <c r="N446" s="97">
        <v>4557</v>
      </c>
      <c r="O446" s="139">
        <v>3314</v>
      </c>
      <c r="P446" s="171" t="str">
        <f t="shared" si="368"/>
        <v/>
      </c>
      <c r="Q446" s="52">
        <f t="shared" ref="Q446:Q478" si="369">IF(AND(N446&lt;&gt;0,M446="объем"),(O446/N446*100)/$Y$2*12,"")</f>
        <v>96.964377148708962</v>
      </c>
      <c r="R446" s="283"/>
      <c r="S446" s="282"/>
      <c r="T446" s="279"/>
      <c r="U446" s="295"/>
      <c r="V446" s="300"/>
      <c r="W446" s="308"/>
      <c r="X446" s="304"/>
    </row>
    <row r="447" spans="1:24" s="4" customFormat="1" ht="36.75" customHeight="1" thickBot="1" x14ac:dyDescent="0.3">
      <c r="A447" s="293"/>
      <c r="B447" s="44" t="str">
        <f t="shared" si="364"/>
        <v>ГБУЗ АО Городская киническая больница №3 им. С.М. Кирова</v>
      </c>
      <c r="C447" s="318" t="s">
        <v>124</v>
      </c>
      <c r="D447" s="19" t="str">
        <f t="shared" si="366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47" s="284" t="s">
        <v>138</v>
      </c>
      <c r="F447" s="44" t="str">
        <f t="shared" si="320"/>
        <v>стационар</v>
      </c>
      <c r="G447" s="284" t="s">
        <v>246</v>
      </c>
      <c r="H447" s="44" t="str">
        <f t="shared" si="321"/>
        <v>Инфекционные болезни (COVID-19)</v>
      </c>
      <c r="I447" s="284" t="s">
        <v>143</v>
      </c>
      <c r="J447" s="44" t="str">
        <f t="shared" si="358"/>
        <v xml:space="preserve">Не применяется </v>
      </c>
      <c r="K447" s="67" t="s">
        <v>128</v>
      </c>
      <c r="L447" s="68" t="s">
        <v>3</v>
      </c>
      <c r="M447" s="67" t="s">
        <v>5</v>
      </c>
      <c r="N447" s="98">
        <v>99</v>
      </c>
      <c r="O447" s="98">
        <v>99</v>
      </c>
      <c r="P447" s="171">
        <f t="shared" si="368"/>
        <v>100</v>
      </c>
      <c r="Q447" s="133"/>
      <c r="R447" s="276">
        <f>IFERROR(AVERAGE(P447:P448),"")</f>
        <v>100</v>
      </c>
      <c r="S447" s="274">
        <f>AVERAGE(Q447:Q448)</f>
        <v>100</v>
      </c>
      <c r="T447" s="272">
        <f>IFERROR((R447*0.7+S447*0.3)*2,S447*2)</f>
        <v>200</v>
      </c>
      <c r="U447" s="284" t="str">
        <f>IF(T447&lt;170,"ГЗ по услуге (работе) НЕ выполнено","")&amp;IF(AND(T447&gt;=170,T447&lt;=200),"ГЗ по услуге (работе) выполнено","")&amp;IF(T447&gt;200,"ГЗ по услуге (работе) ПЕРЕвыполнено","")</f>
        <v>ГЗ по услуге (работе) выполнено</v>
      </c>
      <c r="V447" s="287"/>
      <c r="W447" s="308"/>
      <c r="X447" s="304"/>
    </row>
    <row r="448" spans="1:24" s="4" customFormat="1" ht="32.25" customHeight="1" thickBot="1" x14ac:dyDescent="0.3">
      <c r="A448" s="293"/>
      <c r="B448" s="44" t="str">
        <f t="shared" si="364"/>
        <v>ГБУЗ АО Городская киническая больница №3 им. С.М. Кирова</v>
      </c>
      <c r="C448" s="327"/>
      <c r="D448" s="19" t="str">
        <f t="shared" si="366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48" s="285"/>
      <c r="F448" s="44" t="str">
        <f t="shared" si="320"/>
        <v>стационар</v>
      </c>
      <c r="G448" s="286"/>
      <c r="H448" s="44" t="str">
        <f t="shared" si="321"/>
        <v>Инфекционные болезни (COVID-19)</v>
      </c>
      <c r="I448" s="285"/>
      <c r="J448" s="44" t="str">
        <f t="shared" si="358"/>
        <v xml:space="preserve">Не применяется </v>
      </c>
      <c r="K448" s="69" t="s">
        <v>168</v>
      </c>
      <c r="L448" s="70" t="s">
        <v>118</v>
      </c>
      <c r="M448" s="66" t="s">
        <v>42</v>
      </c>
      <c r="N448" s="97">
        <v>20</v>
      </c>
      <c r="O448" s="97">
        <v>15</v>
      </c>
      <c r="P448" s="171" t="str">
        <f t="shared" si="368"/>
        <v/>
      </c>
      <c r="Q448" s="133">
        <f t="shared" si="369"/>
        <v>100</v>
      </c>
      <c r="R448" s="277"/>
      <c r="S448" s="275"/>
      <c r="T448" s="278"/>
      <c r="U448" s="286"/>
      <c r="V448" s="289"/>
      <c r="W448" s="308"/>
      <c r="X448" s="304"/>
    </row>
    <row r="449" spans="1:24" s="4" customFormat="1" ht="28.5" customHeight="1" thickBot="1" x14ac:dyDescent="0.3">
      <c r="A449" s="293"/>
      <c r="B449" s="44" t="str">
        <f t="shared" si="364"/>
        <v>ГБУЗ АО Городская киническая больница №3 им. С.М. Кирова</v>
      </c>
      <c r="C449" s="327"/>
      <c r="D449" s="19" t="str">
        <f t="shared" si="366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49" s="285"/>
      <c r="F449" s="44" t="str">
        <f t="shared" si="320"/>
        <v>стационар</v>
      </c>
      <c r="G449" s="284" t="s">
        <v>72</v>
      </c>
      <c r="H449" s="44" t="str">
        <f t="shared" si="321"/>
        <v>неврология</v>
      </c>
      <c r="I449" s="285"/>
      <c r="J449" s="44" t="str">
        <f t="shared" si="358"/>
        <v xml:space="preserve">Не применяется </v>
      </c>
      <c r="K449" s="67" t="s">
        <v>128</v>
      </c>
      <c r="L449" s="67" t="s">
        <v>3</v>
      </c>
      <c r="M449" s="67" t="s">
        <v>5</v>
      </c>
      <c r="N449" s="98">
        <v>99</v>
      </c>
      <c r="O449" s="98">
        <v>99</v>
      </c>
      <c r="P449" s="171">
        <f t="shared" si="368"/>
        <v>100</v>
      </c>
      <c r="Q449" s="133"/>
      <c r="R449" s="276">
        <f>IFERROR(AVERAGE(P449:P450),"")</f>
        <v>100</v>
      </c>
      <c r="S449" s="274">
        <f>AVERAGE(Q449:Q450)</f>
        <v>100</v>
      </c>
      <c r="T449" s="272">
        <f>IFERROR((R449*0.7+S449*0.3)*2,S449*2)</f>
        <v>200</v>
      </c>
      <c r="U449" s="284" t="str">
        <f>IF(T449&lt;170,"ГЗ по услуге (работе) НЕ выполнено","")&amp;IF(AND(T449&gt;=170,T449&lt;=200),"ГЗ по услуге (работе) выполнено","")&amp;IF(T449&gt;200,"ГЗ по услуге (работе) ПЕРЕвыполнено","")</f>
        <v>ГЗ по услуге (работе) выполнено</v>
      </c>
      <c r="V449" s="287"/>
      <c r="W449" s="308"/>
      <c r="X449" s="304"/>
    </row>
    <row r="450" spans="1:24" s="4" customFormat="1" ht="28.5" customHeight="1" thickBot="1" x14ac:dyDescent="0.3">
      <c r="A450" s="293"/>
      <c r="B450" s="44" t="str">
        <f t="shared" si="364"/>
        <v>ГБУЗ АО Городская киническая больница №3 им. С.М. Кирова</v>
      </c>
      <c r="C450" s="327"/>
      <c r="D450" s="19" t="str">
        <f t="shared" si="366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50" s="285"/>
      <c r="F450" s="44" t="str">
        <f t="shared" si="320"/>
        <v>стационар</v>
      </c>
      <c r="G450" s="286"/>
      <c r="H450" s="44" t="str">
        <f t="shared" si="321"/>
        <v>неврология</v>
      </c>
      <c r="I450" s="285"/>
      <c r="J450" s="44" t="str">
        <f t="shared" si="358"/>
        <v xml:space="preserve">Не применяется </v>
      </c>
      <c r="K450" s="69" t="s">
        <v>168</v>
      </c>
      <c r="L450" s="70" t="s">
        <v>118</v>
      </c>
      <c r="M450" s="66" t="s">
        <v>42</v>
      </c>
      <c r="N450" s="97">
        <v>28</v>
      </c>
      <c r="O450" s="97">
        <v>21</v>
      </c>
      <c r="P450" s="171" t="str">
        <f t="shared" si="368"/>
        <v/>
      </c>
      <c r="Q450" s="133">
        <f t="shared" si="369"/>
        <v>100</v>
      </c>
      <c r="R450" s="277"/>
      <c r="S450" s="275"/>
      <c r="T450" s="278"/>
      <c r="U450" s="286"/>
      <c r="V450" s="289"/>
      <c r="W450" s="308"/>
      <c r="X450" s="304"/>
    </row>
    <row r="451" spans="1:24" s="4" customFormat="1" ht="28.5" customHeight="1" thickBot="1" x14ac:dyDescent="0.3">
      <c r="A451" s="293"/>
      <c r="B451" s="44" t="str">
        <f t="shared" si="364"/>
        <v>ГБУЗ АО Городская киническая больница №3 им. С.М. Кирова</v>
      </c>
      <c r="C451" s="327"/>
      <c r="D451" s="19" t="str">
        <f t="shared" si="366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51" s="285"/>
      <c r="F451" s="44" t="str">
        <f t="shared" si="320"/>
        <v>стационар</v>
      </c>
      <c r="G451" s="284" t="s">
        <v>51</v>
      </c>
      <c r="H451" s="44" t="str">
        <f t="shared" si="321"/>
        <v>терапия</v>
      </c>
      <c r="I451" s="285"/>
      <c r="J451" s="44" t="str">
        <f t="shared" si="358"/>
        <v xml:space="preserve">Не применяется </v>
      </c>
      <c r="K451" s="67" t="s">
        <v>128</v>
      </c>
      <c r="L451" s="67" t="s">
        <v>3</v>
      </c>
      <c r="M451" s="67" t="s">
        <v>5</v>
      </c>
      <c r="N451" s="98">
        <v>99</v>
      </c>
      <c r="O451" s="98">
        <v>99</v>
      </c>
      <c r="P451" s="171">
        <f t="shared" si="368"/>
        <v>100</v>
      </c>
      <c r="Q451" s="133"/>
      <c r="R451" s="276">
        <f>IFERROR(AVERAGE(P451:P452),"")</f>
        <v>100</v>
      </c>
      <c r="S451" s="274">
        <f>AVERAGE(Q451:Q452)</f>
        <v>98.461538461538481</v>
      </c>
      <c r="T451" s="272">
        <f>IFERROR((R451*0.7+S451*0.3)*2,S451*2)</f>
        <v>199.07692307692309</v>
      </c>
      <c r="U451" s="284" t="str">
        <f>IF(T451&lt;170,"ГЗ по услуге (работе) НЕ выполнено","")&amp;IF(AND(T451&gt;=170,T451&lt;=200),"ГЗ по услуге (работе) выполнено","")&amp;IF(T451&gt;200,"ГЗ по услуге (работе) ПЕРЕвыполнено","")</f>
        <v>ГЗ по услуге (работе) выполнено</v>
      </c>
      <c r="V451" s="287"/>
      <c r="W451" s="308"/>
      <c r="X451" s="304"/>
    </row>
    <row r="452" spans="1:24" s="4" customFormat="1" ht="28.5" customHeight="1" thickBot="1" x14ac:dyDescent="0.3">
      <c r="A452" s="293"/>
      <c r="B452" s="44" t="str">
        <f t="shared" si="364"/>
        <v>ГБУЗ АО Городская киническая больница №3 им. С.М. Кирова</v>
      </c>
      <c r="C452" s="327"/>
      <c r="D452" s="19" t="str">
        <f t="shared" si="366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52" s="285"/>
      <c r="F452" s="44" t="str">
        <f t="shared" si="320"/>
        <v>стационар</v>
      </c>
      <c r="G452" s="286"/>
      <c r="H452" s="44" t="str">
        <f t="shared" si="321"/>
        <v>терапия</v>
      </c>
      <c r="I452" s="285"/>
      <c r="J452" s="44" t="str">
        <f t="shared" si="358"/>
        <v xml:space="preserve">Не применяется </v>
      </c>
      <c r="K452" s="69" t="s">
        <v>168</v>
      </c>
      <c r="L452" s="70" t="s">
        <v>118</v>
      </c>
      <c r="M452" s="66" t="s">
        <v>42</v>
      </c>
      <c r="N452" s="97">
        <v>130</v>
      </c>
      <c r="O452" s="97">
        <v>96</v>
      </c>
      <c r="P452" s="171" t="str">
        <f t="shared" si="368"/>
        <v/>
      </c>
      <c r="Q452" s="133">
        <f t="shared" si="369"/>
        <v>98.461538461538481</v>
      </c>
      <c r="R452" s="277"/>
      <c r="S452" s="275"/>
      <c r="T452" s="278"/>
      <c r="U452" s="286"/>
      <c r="V452" s="289"/>
      <c r="W452" s="308"/>
      <c r="X452" s="304"/>
    </row>
    <row r="453" spans="1:24" s="4" customFormat="1" ht="28.5" customHeight="1" thickBot="1" x14ac:dyDescent="0.3">
      <c r="A453" s="293"/>
      <c r="B453" s="44" t="str">
        <f t="shared" si="364"/>
        <v>ГБУЗ АО Городская киническая больница №3 им. С.М. Кирова</v>
      </c>
      <c r="C453" s="327"/>
      <c r="D453" s="19" t="str">
        <f t="shared" si="366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53" s="285"/>
      <c r="F453" s="44" t="str">
        <f t="shared" si="320"/>
        <v>стационар</v>
      </c>
      <c r="G453" s="284" t="s">
        <v>148</v>
      </c>
      <c r="H453" s="44" t="str">
        <f t="shared" si="321"/>
        <v>хирургия</v>
      </c>
      <c r="I453" s="285"/>
      <c r="J453" s="44" t="str">
        <f t="shared" si="358"/>
        <v xml:space="preserve">Не применяется </v>
      </c>
      <c r="K453" s="67" t="s">
        <v>128</v>
      </c>
      <c r="L453" s="67" t="s">
        <v>3</v>
      </c>
      <c r="M453" s="67" t="s">
        <v>5</v>
      </c>
      <c r="N453" s="98">
        <v>99</v>
      </c>
      <c r="O453" s="98">
        <v>99</v>
      </c>
      <c r="P453" s="171">
        <f t="shared" si="368"/>
        <v>100</v>
      </c>
      <c r="Q453" s="133"/>
      <c r="R453" s="276">
        <f>IFERROR(AVERAGE(P453:P454),"")</f>
        <v>100</v>
      </c>
      <c r="S453" s="274">
        <f>AVERAGE(Q453:Q454)</f>
        <v>98.245614035087698</v>
      </c>
      <c r="T453" s="272">
        <f>IFERROR((R453*0.7+S453*0.3)*2,S453*2)</f>
        <v>198.9473684210526</v>
      </c>
      <c r="U453" s="284" t="str">
        <f>IF(T453&lt;170,"ГЗ по услуге (работе) НЕ выполнено","")&amp;IF(AND(T453&gt;=170,T453&lt;=200),"ГЗ по услуге (работе) выполнено","")&amp;IF(T453&gt;200,"ГЗ по услуге (работе) ПЕРЕвыполнено","")</f>
        <v>ГЗ по услуге (работе) выполнено</v>
      </c>
      <c r="V453" s="287"/>
      <c r="W453" s="308"/>
      <c r="X453" s="304"/>
    </row>
    <row r="454" spans="1:24" s="4" customFormat="1" ht="28.5" customHeight="1" thickBot="1" x14ac:dyDescent="0.3">
      <c r="A454" s="293"/>
      <c r="B454" s="44" t="str">
        <f t="shared" si="364"/>
        <v>ГБУЗ АО Городская киническая больница №3 им. С.М. Кирова</v>
      </c>
      <c r="C454" s="327"/>
      <c r="D454" s="19" t="str">
        <f>IF(C454="",D453,C454)</f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54" s="285"/>
      <c r="F454" s="44" t="str">
        <f t="shared" si="320"/>
        <v>стационар</v>
      </c>
      <c r="G454" s="286"/>
      <c r="H454" s="44" t="str">
        <f t="shared" si="321"/>
        <v>хирургия</v>
      </c>
      <c r="I454" s="285"/>
      <c r="J454" s="44" t="str">
        <f t="shared" si="358"/>
        <v xml:space="preserve">Не применяется </v>
      </c>
      <c r="K454" s="69" t="s">
        <v>168</v>
      </c>
      <c r="L454" s="70" t="s">
        <v>118</v>
      </c>
      <c r="M454" s="66" t="s">
        <v>42</v>
      </c>
      <c r="N454" s="97">
        <v>95</v>
      </c>
      <c r="O454" s="97">
        <v>70</v>
      </c>
      <c r="P454" s="171" t="str">
        <f t="shared" si="368"/>
        <v/>
      </c>
      <c r="Q454" s="133">
        <f t="shared" si="369"/>
        <v>98.245614035087698</v>
      </c>
      <c r="R454" s="277"/>
      <c r="S454" s="275"/>
      <c r="T454" s="278"/>
      <c r="U454" s="286"/>
      <c r="V454" s="289"/>
      <c r="W454" s="308"/>
      <c r="X454" s="304"/>
    </row>
    <row r="455" spans="1:24" s="4" customFormat="1" ht="28.5" customHeight="1" thickBot="1" x14ac:dyDescent="0.3">
      <c r="A455" s="293"/>
      <c r="B455" s="44" t="str">
        <f t="shared" si="364"/>
        <v>ГБУЗ АО Городская киническая больница №3 им. С.М. Кирова</v>
      </c>
      <c r="C455" s="327"/>
      <c r="D455" s="19" t="str">
        <f>IF(C455="",D454,C455)</f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55" s="285"/>
      <c r="F455" s="44" t="str">
        <f t="shared" si="320"/>
        <v>стационар</v>
      </c>
      <c r="G455" s="284" t="s">
        <v>295</v>
      </c>
      <c r="H455" s="44" t="s">
        <v>296</v>
      </c>
      <c r="I455" s="285"/>
      <c r="J455" s="44" t="str">
        <f t="shared" si="358"/>
        <v xml:space="preserve">Не применяется </v>
      </c>
      <c r="K455" s="67" t="s">
        <v>128</v>
      </c>
      <c r="L455" s="70" t="s">
        <v>3</v>
      </c>
      <c r="M455" s="67" t="s">
        <v>5</v>
      </c>
      <c r="N455" s="98">
        <v>99</v>
      </c>
      <c r="O455" s="98">
        <v>99</v>
      </c>
      <c r="P455" s="171">
        <f t="shared" si="368"/>
        <v>100</v>
      </c>
      <c r="Q455" s="172" t="str">
        <f t="shared" si="369"/>
        <v/>
      </c>
      <c r="R455" s="276">
        <f>IFERROR(AVERAGE(P455:P456),"")</f>
        <v>100</v>
      </c>
      <c r="S455" s="274">
        <f>AVERAGE(Q455:Q456)</f>
        <v>106.66666666666667</v>
      </c>
      <c r="T455" s="272">
        <f>IFERROR((R455*0.7+S455*0.3)*2,S455*2)</f>
        <v>204</v>
      </c>
      <c r="U455" s="284" t="str">
        <f>IF(T455&lt;170,"ГЗ по услуге (работе) НЕ выполнено","")&amp;IF(AND(T455&gt;=170,T455&lt;=200),"ГЗ по услуге (работе) выполнено","")&amp;IF(T455&gt;200,"ГЗ по услуге (работе) ПЕРЕвыполнено","")</f>
        <v>ГЗ по услуге (работе) ПЕРЕвыполнено</v>
      </c>
      <c r="V455" s="287"/>
      <c r="W455" s="308"/>
      <c r="X455" s="304"/>
    </row>
    <row r="456" spans="1:24" s="4" customFormat="1" ht="28.5" customHeight="1" thickBot="1" x14ac:dyDescent="0.3">
      <c r="A456" s="293"/>
      <c r="B456" s="44" t="str">
        <f t="shared" si="364"/>
        <v>ГБУЗ АО Городская киническая больница №3 им. С.М. Кирова</v>
      </c>
      <c r="C456" s="319"/>
      <c r="D456" s="19" t="str">
        <f>IF(C456="",D455,C456)</f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56" s="286"/>
      <c r="F456" s="44" t="str">
        <f t="shared" si="320"/>
        <v>стационар</v>
      </c>
      <c r="G456" s="286"/>
      <c r="H456" s="44" t="s">
        <v>296</v>
      </c>
      <c r="I456" s="286"/>
      <c r="J456" s="44" t="str">
        <f t="shared" si="358"/>
        <v xml:space="preserve">Не применяется </v>
      </c>
      <c r="K456" s="69" t="s">
        <v>168</v>
      </c>
      <c r="L456" s="70" t="s">
        <v>118</v>
      </c>
      <c r="M456" s="66" t="s">
        <v>42</v>
      </c>
      <c r="N456" s="97">
        <v>10</v>
      </c>
      <c r="O456" s="97">
        <v>8</v>
      </c>
      <c r="P456" s="171" t="str">
        <f t="shared" si="368"/>
        <v/>
      </c>
      <c r="Q456" s="172">
        <f t="shared" si="369"/>
        <v>106.66666666666667</v>
      </c>
      <c r="R456" s="277"/>
      <c r="S456" s="275"/>
      <c r="T456" s="278"/>
      <c r="U456" s="286"/>
      <c r="V456" s="289"/>
      <c r="W456" s="308"/>
      <c r="X456" s="304"/>
    </row>
    <row r="457" spans="1:24" s="4" customFormat="1" ht="28.5" customHeight="1" thickBot="1" x14ac:dyDescent="0.3">
      <c r="A457" s="293"/>
      <c r="B457" s="44" t="str">
        <f>IF(A457="",B456,A457)</f>
        <v>ГБУЗ АО Городская киническая больница №3 им. С.М. Кирова</v>
      </c>
      <c r="C457" s="382" t="s">
        <v>46</v>
      </c>
      <c r="D457" s="19" t="str">
        <f>IF(C457="",D456,C457)</f>
        <v>Заготовка, хранение, транспортировка и обеспечение безопасности донорской крови и ее компонентов</v>
      </c>
      <c r="E457" s="295" t="s">
        <v>47</v>
      </c>
      <c r="F457" s="44" t="str">
        <f t="shared" si="320"/>
        <v>Не предусмотрено</v>
      </c>
      <c r="G457" s="295" t="s">
        <v>47</v>
      </c>
      <c r="H457" s="44" t="str">
        <f>IF(G457="",H454,G457)</f>
        <v>Не предусмотрено</v>
      </c>
      <c r="I457" s="295" t="s">
        <v>143</v>
      </c>
      <c r="J457" s="44" t="str">
        <f>IF(I457="",J456,I457)</f>
        <v xml:space="preserve">Не применяется </v>
      </c>
      <c r="K457" s="67" t="s">
        <v>48</v>
      </c>
      <c r="L457" s="67" t="s">
        <v>3</v>
      </c>
      <c r="M457" s="67" t="s">
        <v>5</v>
      </c>
      <c r="N457" s="98">
        <v>100</v>
      </c>
      <c r="O457" s="98">
        <v>100</v>
      </c>
      <c r="P457" s="171">
        <f t="shared" si="368"/>
        <v>100</v>
      </c>
      <c r="Q457" s="51" t="str">
        <f t="shared" si="369"/>
        <v/>
      </c>
      <c r="R457" s="283">
        <f>IFERROR(AVERAGE(P457:P458),"")</f>
        <v>100</v>
      </c>
      <c r="S457" s="282">
        <f>AVERAGE(Q457:Q458)</f>
        <v>99.588477366255148</v>
      </c>
      <c r="T457" s="279">
        <f>IFERROR((R457*0.7+S457*0.3)*2,S457*2)</f>
        <v>199.75308641975309</v>
      </c>
      <c r="U457" s="295" t="str">
        <f>IF(T457&lt;170,"ГЗ по услуге (работе) НЕ выполнено","")&amp;IF(AND(T457&gt;=170,T457&lt;=200),"ГЗ по услуге (работе) выполнено","")&amp;IF(T457&gt;200,"ГЗ по услуге (работе) ПЕРЕвыполнено","")</f>
        <v>ГЗ по услуге (работе) выполнено</v>
      </c>
      <c r="V457" s="300"/>
      <c r="W457" s="308"/>
      <c r="X457" s="304"/>
    </row>
    <row r="458" spans="1:24" s="4" customFormat="1" ht="28.5" customHeight="1" thickBot="1" x14ac:dyDescent="0.3">
      <c r="A458" s="293"/>
      <c r="B458" s="44" t="str">
        <f t="shared" si="364"/>
        <v>ГБУЗ АО Городская киническая больница №3 им. С.М. Кирова</v>
      </c>
      <c r="C458" s="382"/>
      <c r="D458" s="19" t="str">
        <f t="shared" ref="D458:D496" si="370">IF(C458="",D457,C458)</f>
        <v>Заготовка, хранение, транспортировка и обеспечение безопасности донорской крови и ее компонентов</v>
      </c>
      <c r="E458" s="295"/>
      <c r="F458" s="44" t="str">
        <f t="shared" si="320"/>
        <v>Не предусмотрено</v>
      </c>
      <c r="G458" s="295"/>
      <c r="H458" s="44" t="str">
        <f t="shared" si="321"/>
        <v>Не предусмотрено</v>
      </c>
      <c r="I458" s="295"/>
      <c r="J458" s="44" t="str">
        <f t="shared" ref="J458:J498" si="371">IF(I458="",J457,I458)</f>
        <v xml:space="preserve">Не применяется </v>
      </c>
      <c r="K458" s="64" t="s">
        <v>49</v>
      </c>
      <c r="L458" s="65" t="s">
        <v>118</v>
      </c>
      <c r="M458" s="66" t="s">
        <v>42</v>
      </c>
      <c r="N458" s="96">
        <v>810</v>
      </c>
      <c r="O458" s="96">
        <v>605</v>
      </c>
      <c r="P458" s="53" t="str">
        <f t="shared" si="342"/>
        <v/>
      </c>
      <c r="Q458" s="52">
        <f t="shared" si="369"/>
        <v>99.588477366255148</v>
      </c>
      <c r="R458" s="283"/>
      <c r="S458" s="282"/>
      <c r="T458" s="279"/>
      <c r="U458" s="295"/>
      <c r="V458" s="300"/>
      <c r="W458" s="308"/>
      <c r="X458" s="304"/>
    </row>
    <row r="459" spans="1:24" s="4" customFormat="1" ht="28.5" customHeight="1" thickBot="1" x14ac:dyDescent="0.3">
      <c r="A459" s="293"/>
      <c r="B459" s="44" t="str">
        <f t="shared" si="364"/>
        <v>ГБУЗ АО Городская киническая больница №3 им. С.М. Кирова</v>
      </c>
      <c r="C459" s="318" t="s">
        <v>254</v>
      </c>
      <c r="D459" s="19" t="str">
        <f t="shared" si="370"/>
        <v>Обеспечение мероприятий, направленных на охрану здоровья граждан</v>
      </c>
      <c r="E459" s="284" t="s">
        <v>163</v>
      </c>
      <c r="F459" s="44" t="str">
        <f t="shared" si="320"/>
        <v>не предусмотрено</v>
      </c>
      <c r="G459" s="284" t="s">
        <v>47</v>
      </c>
      <c r="H459" s="44" t="str">
        <f t="shared" si="321"/>
        <v>Не предусмотрено</v>
      </c>
      <c r="I459" s="284" t="s">
        <v>143</v>
      </c>
      <c r="J459" s="44" t="str">
        <f t="shared" si="371"/>
        <v xml:space="preserve">Не применяется </v>
      </c>
      <c r="K459" s="68" t="s">
        <v>173</v>
      </c>
      <c r="L459" s="68" t="s">
        <v>3</v>
      </c>
      <c r="M459" s="68" t="s">
        <v>5</v>
      </c>
      <c r="N459" s="98">
        <v>100</v>
      </c>
      <c r="O459" s="98">
        <v>100</v>
      </c>
      <c r="P459" s="111">
        <f t="shared" si="342"/>
        <v>100</v>
      </c>
      <c r="Q459" s="108" t="str">
        <f t="shared" si="369"/>
        <v/>
      </c>
      <c r="R459" s="283">
        <f>IFERROR(AVERAGE(P459:P460),"")</f>
        <v>100</v>
      </c>
      <c r="S459" s="282">
        <f>AVERAGE(Q459:Q460)</f>
        <v>98.924731182795682</v>
      </c>
      <c r="T459" s="279">
        <f>IFERROR((R459*0.7+S459*0.3)*2,S459*2)</f>
        <v>199.35483870967741</v>
      </c>
      <c r="U459" s="295" t="str">
        <f>IF(T459&lt;170,"ГЗ по услуге (работе) НЕ выполнено","")&amp;IF(AND(T459&gt;=170,T459&lt;=200),"ГЗ по услуге (работе) выполнено","")&amp;IF(T459&gt;200,"ГЗ по услуге (работе) ПЕРЕвыполнено","")</f>
        <v>ГЗ по услуге (работе) выполнено</v>
      </c>
      <c r="V459" s="300"/>
      <c r="W459" s="308"/>
      <c r="X459" s="304"/>
    </row>
    <row r="460" spans="1:24" s="4" customFormat="1" ht="35.25" customHeight="1" thickBot="1" x14ac:dyDescent="0.3">
      <c r="A460" s="293"/>
      <c r="B460" s="44" t="str">
        <f t="shared" si="364"/>
        <v>ГБУЗ АО Городская киническая больница №3 им. С.М. Кирова</v>
      </c>
      <c r="C460" s="319"/>
      <c r="D460" s="19" t="str">
        <f t="shared" si="370"/>
        <v>Обеспечение мероприятий, направленных на охрану здоровья граждан</v>
      </c>
      <c r="E460" s="286"/>
      <c r="F460" s="44" t="str">
        <f t="shared" ref="F460:F504" si="372">IF(E460="",F459,E460)</f>
        <v>не предусмотрено</v>
      </c>
      <c r="G460" s="286"/>
      <c r="H460" s="44" t="str">
        <f t="shared" ref="H460:H504" si="373">IF(G460="",H459,G460)</f>
        <v>Не предусмотрено</v>
      </c>
      <c r="I460" s="286"/>
      <c r="J460" s="44" t="str">
        <f t="shared" si="371"/>
        <v xml:space="preserve">Не применяется </v>
      </c>
      <c r="K460" s="69" t="s">
        <v>172</v>
      </c>
      <c r="L460" s="110" t="s">
        <v>58</v>
      </c>
      <c r="M460" s="76" t="s">
        <v>42</v>
      </c>
      <c r="N460" s="96">
        <v>124</v>
      </c>
      <c r="O460" s="96">
        <v>92</v>
      </c>
      <c r="P460" s="113" t="str">
        <f t="shared" si="342"/>
        <v/>
      </c>
      <c r="Q460" s="109">
        <f t="shared" ref="Q460" si="374">IF(AND(N460&lt;&gt;0,M460="объем"),(O460/N460*100)/$Y$2*12,"")</f>
        <v>98.924731182795682</v>
      </c>
      <c r="R460" s="283"/>
      <c r="S460" s="282"/>
      <c r="T460" s="279"/>
      <c r="U460" s="295"/>
      <c r="V460" s="300"/>
      <c r="W460" s="308"/>
      <c r="X460" s="304"/>
    </row>
    <row r="461" spans="1:24" s="4" customFormat="1" ht="36" customHeight="1" thickBot="1" x14ac:dyDescent="0.3">
      <c r="A461" s="293"/>
      <c r="B461" s="44" t="str">
        <f t="shared" si="364"/>
        <v>ГБУЗ АО Городская киническая больница №3 им. С.М. Кирова</v>
      </c>
      <c r="C461" s="318" t="s">
        <v>338</v>
      </c>
      <c r="D461" s="19" t="str">
        <f t="shared" si="370"/>
        <v>Содержание (эксплуатация) имущества, находящего в собственности Астраханской области</v>
      </c>
      <c r="E461" s="295" t="s">
        <v>275</v>
      </c>
      <c r="F461" s="44" t="str">
        <f t="shared" si="372"/>
        <v>заключение договоров</v>
      </c>
      <c r="G461" s="295" t="s">
        <v>277</v>
      </c>
      <c r="H461" s="44" t="str">
        <f t="shared" si="37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61" s="284" t="s">
        <v>276</v>
      </c>
      <c r="J461" s="44" t="str">
        <f t="shared" si="37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61" s="71" t="s">
        <v>227</v>
      </c>
      <c r="L461" s="70" t="s">
        <v>3</v>
      </c>
      <c r="M461" s="68" t="s">
        <v>5</v>
      </c>
      <c r="N461" s="98">
        <v>100</v>
      </c>
      <c r="O461" s="98">
        <v>100</v>
      </c>
      <c r="P461" s="51">
        <f t="shared" si="342"/>
        <v>100</v>
      </c>
      <c r="Q461" s="51"/>
      <c r="R461" s="283">
        <f>IFERROR(AVERAGE(P461:P462),"")</f>
        <v>100</v>
      </c>
      <c r="S461" s="282">
        <f>AVERAGE(Q461:Q462)</f>
        <v>100</v>
      </c>
      <c r="T461" s="279">
        <f>IFERROR((R461*0.7+S461*0.3)*2,S461*2)</f>
        <v>200</v>
      </c>
      <c r="U461" s="295" t="str">
        <f>IF(T461&lt;170,"ГЗ по услуге (работе) НЕ выполнено","")&amp;IF(AND(T461&gt;=170,T461&lt;=200),"ГЗ по услуге (работе) выполнено","")&amp;IF(T461&gt;200,"ГЗ по услуге (работе) ПЕРЕвыполнено","")</f>
        <v>ГЗ по услуге (работе) выполнено</v>
      </c>
      <c r="V461" s="300"/>
      <c r="W461" s="308"/>
      <c r="X461" s="304"/>
    </row>
    <row r="462" spans="1:24" s="4" customFormat="1" ht="37.5" customHeight="1" thickBot="1" x14ac:dyDescent="0.3">
      <c r="A462" s="294"/>
      <c r="B462" s="44" t="str">
        <f t="shared" si="364"/>
        <v>ГБУЗ АО Городская киническая больница №3 им. С.М. Кирова</v>
      </c>
      <c r="C462" s="320"/>
      <c r="D462" s="19" t="str">
        <f t="shared" si="370"/>
        <v>Содержание (эксплуатация) имущества, находящего в собственности Астраханской области</v>
      </c>
      <c r="E462" s="295"/>
      <c r="F462" s="44" t="str">
        <f t="shared" si="372"/>
        <v>заключение договоров</v>
      </c>
      <c r="G462" s="295"/>
      <c r="H462" s="44" t="str">
        <f t="shared" si="37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62" s="286"/>
      <c r="J462" s="44" t="str">
        <f t="shared" si="37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62" s="72" t="s">
        <v>232</v>
      </c>
      <c r="L462" s="70" t="s">
        <v>228</v>
      </c>
      <c r="M462" s="76" t="s">
        <v>42</v>
      </c>
      <c r="N462" s="96">
        <v>209.6</v>
      </c>
      <c r="O462" s="96">
        <v>209.6</v>
      </c>
      <c r="P462" s="53" t="str">
        <f t="shared" ref="P462" si="375">IF(AND(N462&lt;&gt;0,M462="Кач."),O462/N462*100,"")</f>
        <v/>
      </c>
      <c r="Q462" s="55">
        <f>IF(AND(N462&lt;&gt;0,M462="объем"),(O462/N462*100),"")</f>
        <v>100</v>
      </c>
      <c r="R462" s="283"/>
      <c r="S462" s="282"/>
      <c r="T462" s="279"/>
      <c r="U462" s="295"/>
      <c r="V462" s="300"/>
      <c r="W462" s="309"/>
      <c r="X462" s="305"/>
    </row>
    <row r="463" spans="1:24" s="4" customFormat="1" ht="38.25" customHeight="1" thickBot="1" x14ac:dyDescent="0.3">
      <c r="A463" s="330" t="s">
        <v>75</v>
      </c>
      <c r="B463" s="44" t="str">
        <f t="shared" si="364"/>
        <v xml:space="preserve">ГБУЗ АО Областная инфекционная киническая больница </v>
      </c>
      <c r="C463" s="382" t="s">
        <v>71</v>
      </c>
      <c r="D463" s="19" t="str">
        <f t="shared" si="370"/>
        <v>Паллиативная медицинская помощь</v>
      </c>
      <c r="E463" s="295" t="s">
        <v>138</v>
      </c>
      <c r="F463" s="44" t="str">
        <f t="shared" si="372"/>
        <v>стационар</v>
      </c>
      <c r="G463" s="295" t="s">
        <v>43</v>
      </c>
      <c r="H463" s="44" t="str">
        <f t="shared" si="373"/>
        <v>паллиативная медицинская помощь</v>
      </c>
      <c r="I463" s="295" t="s">
        <v>143</v>
      </c>
      <c r="J463" s="44" t="str">
        <f t="shared" si="371"/>
        <v xml:space="preserve">Не применяется </v>
      </c>
      <c r="K463" s="67" t="s">
        <v>128</v>
      </c>
      <c r="L463" s="67" t="s">
        <v>3</v>
      </c>
      <c r="M463" s="67" t="s">
        <v>5</v>
      </c>
      <c r="N463" s="98">
        <v>99</v>
      </c>
      <c r="O463" s="98">
        <v>99</v>
      </c>
      <c r="P463" s="51">
        <f>IF(AND(N463&lt;&gt;0,M463="Кач."),O463/N463*100,"")</f>
        <v>100</v>
      </c>
      <c r="Q463" s="51"/>
      <c r="R463" s="283">
        <f>IFERROR(AVERAGE(P463:P464),"")</f>
        <v>100</v>
      </c>
      <c r="S463" s="282">
        <f>AVERAGE(Q463:Q464)</f>
        <v>108.33333333333334</v>
      </c>
      <c r="T463" s="279">
        <f>IFERROR((R463*0.7+S463*0.3)*2,S463*2)</f>
        <v>205</v>
      </c>
      <c r="U463" s="295" t="str">
        <f>IF(T463&lt;170,"ГЗ по услуге (работе) НЕ выполнено","")&amp;IF(AND(T463&gt;=170,T463&lt;=200),"ГЗ по услуге (работе) выполнено","")&amp;IF(T463&gt;200,"ГЗ по услуге (работе) ПЕРЕвыполнено","")</f>
        <v>ГЗ по услуге (работе) ПЕРЕвыполнено</v>
      </c>
      <c r="V463" s="300"/>
      <c r="W463" s="307">
        <f>AVERAGE(T463:T476)</f>
        <v>298.11847091483452</v>
      </c>
      <c r="X463" s="303" t="str">
        <f>IF(W463&lt;170,"ГЗ по учреждению не выполнено","")&amp;IF(AND(W463&gt;=170,W463&lt;=200),"ГЗ по учреждению выполнено","")&amp;IF(W463&gt;200,"ГЗ по учреждению перевыполнено","")</f>
        <v>ГЗ по учреждению перевыполнено</v>
      </c>
    </row>
    <row r="464" spans="1:24" s="4" customFormat="1" ht="32.25" customHeight="1" thickBot="1" x14ac:dyDescent="0.3">
      <c r="A464" s="331"/>
      <c r="B464" s="44" t="str">
        <f t="shared" si="364"/>
        <v xml:space="preserve">ГБУЗ АО Областная инфекционная киническая больница </v>
      </c>
      <c r="C464" s="382"/>
      <c r="D464" s="19" t="str">
        <f t="shared" si="370"/>
        <v>Паллиативная медицинская помощь</v>
      </c>
      <c r="E464" s="295"/>
      <c r="F464" s="44" t="str">
        <f t="shared" si="372"/>
        <v>стационар</v>
      </c>
      <c r="G464" s="295"/>
      <c r="H464" s="44" t="str">
        <f t="shared" si="373"/>
        <v>паллиативная медицинская помощь</v>
      </c>
      <c r="I464" s="295"/>
      <c r="J464" s="44" t="str">
        <f t="shared" si="371"/>
        <v xml:space="preserve">Не применяется </v>
      </c>
      <c r="K464" s="64" t="s">
        <v>134</v>
      </c>
      <c r="L464" s="65" t="s">
        <v>135</v>
      </c>
      <c r="M464" s="66" t="s">
        <v>42</v>
      </c>
      <c r="N464" s="97">
        <v>672</v>
      </c>
      <c r="O464" s="97">
        <v>546</v>
      </c>
      <c r="P464" s="53" t="str">
        <f t="shared" si="342"/>
        <v/>
      </c>
      <c r="Q464" s="52">
        <f t="shared" si="369"/>
        <v>108.33333333333334</v>
      </c>
      <c r="R464" s="283"/>
      <c r="S464" s="282"/>
      <c r="T464" s="279"/>
      <c r="U464" s="295"/>
      <c r="V464" s="300"/>
      <c r="W464" s="308"/>
      <c r="X464" s="304"/>
    </row>
    <row r="465" spans="1:24" s="4" customFormat="1" ht="33" customHeight="1" thickBot="1" x14ac:dyDescent="0.3">
      <c r="A465" s="331"/>
      <c r="B465" s="44" t="str">
        <f t="shared" si="364"/>
        <v xml:space="preserve">ГБУЗ АО Областная инфекционная киническая больница </v>
      </c>
      <c r="C465" s="296" t="s">
        <v>124</v>
      </c>
      <c r="D465" s="19" t="str">
        <f t="shared" si="37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65" s="295" t="s">
        <v>138</v>
      </c>
      <c r="F465" s="44" t="str">
        <f t="shared" si="372"/>
        <v>стационар</v>
      </c>
      <c r="G465" s="295" t="s">
        <v>74</v>
      </c>
      <c r="H465" s="44" t="str">
        <f t="shared" si="373"/>
        <v>инфекционные болезни</v>
      </c>
      <c r="I465" s="295" t="s">
        <v>143</v>
      </c>
      <c r="J465" s="44" t="str">
        <f t="shared" si="371"/>
        <v xml:space="preserve">Не применяется </v>
      </c>
      <c r="K465" s="67" t="s">
        <v>128</v>
      </c>
      <c r="L465" s="67" t="s">
        <v>3</v>
      </c>
      <c r="M465" s="67" t="s">
        <v>5</v>
      </c>
      <c r="N465" s="98">
        <v>99</v>
      </c>
      <c r="O465" s="98">
        <v>99</v>
      </c>
      <c r="P465" s="51">
        <f>IF(AND(N465&lt;&gt;0,M465="Кач."),O465/N465*100,"")</f>
        <v>100</v>
      </c>
      <c r="Q465" s="51"/>
      <c r="R465" s="283">
        <f>IFERROR(AVERAGE(P465:P466),"")</f>
        <v>100</v>
      </c>
      <c r="S465" s="282">
        <f>AVERAGE(Q465:Q466)</f>
        <v>85.215794306703401</v>
      </c>
      <c r="T465" s="279">
        <f>IFERROR((R465*0.7+S465*0.3)*2,S465*2)</f>
        <v>191.12947658402203</v>
      </c>
      <c r="U465" s="295" t="str">
        <f>IF(T465&lt;170,"ГЗ по услуге (работе) НЕ выполнено","")&amp;IF(AND(T465&gt;=170,T465&lt;=200),"ГЗ по услуге (работе) выполнено","")&amp;IF(T465&gt;200,"ГЗ по услуге (работе) ПЕРЕвыполнено","")</f>
        <v>ГЗ по услуге (работе) выполнено</v>
      </c>
      <c r="V465" s="300"/>
      <c r="W465" s="308"/>
      <c r="X465" s="304"/>
    </row>
    <row r="466" spans="1:24" s="4" customFormat="1" ht="33" customHeight="1" thickBot="1" x14ac:dyDescent="0.3">
      <c r="A466" s="331"/>
      <c r="B466" s="44" t="str">
        <f t="shared" si="364"/>
        <v xml:space="preserve">ГБУЗ АО Областная инфекционная киническая больница </v>
      </c>
      <c r="C466" s="296"/>
      <c r="D466" s="19" t="str">
        <f t="shared" si="37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66" s="295"/>
      <c r="F466" s="44" t="str">
        <f t="shared" si="372"/>
        <v>стационар</v>
      </c>
      <c r="G466" s="295"/>
      <c r="H466" s="44" t="str">
        <f t="shared" si="373"/>
        <v>инфекционные болезни</v>
      </c>
      <c r="I466" s="295"/>
      <c r="J466" s="44" t="str">
        <f t="shared" si="371"/>
        <v xml:space="preserve">Не применяется </v>
      </c>
      <c r="K466" s="69" t="s">
        <v>168</v>
      </c>
      <c r="L466" s="70" t="s">
        <v>145</v>
      </c>
      <c r="M466" s="66" t="s">
        <v>42</v>
      </c>
      <c r="N466" s="96">
        <v>363</v>
      </c>
      <c r="O466" s="97">
        <v>232</v>
      </c>
      <c r="P466" s="53" t="str">
        <f t="shared" ref="P466" si="376">IF(AND(N466&lt;&gt;0,M466="Кач."),O466/N466*100,"")</f>
        <v/>
      </c>
      <c r="Q466" s="270">
        <f t="shared" ref="Q466:Q474" si="377">IF(AND(N466&lt;&gt;0,M466="объем"),(O466/N466*100)/$Y$2*12,"")</f>
        <v>85.215794306703401</v>
      </c>
      <c r="R466" s="283"/>
      <c r="S466" s="282"/>
      <c r="T466" s="279"/>
      <c r="U466" s="295"/>
      <c r="V466" s="300"/>
      <c r="W466" s="308"/>
      <c r="X466" s="304"/>
    </row>
    <row r="467" spans="1:24" s="14" customFormat="1" ht="30.75" customHeight="1" thickBot="1" x14ac:dyDescent="0.3">
      <c r="A467" s="331"/>
      <c r="B467" s="44" t="str">
        <f t="shared" si="364"/>
        <v xml:space="preserve">ГБУЗ АО Областная инфекционная киническая больница </v>
      </c>
      <c r="C467" s="296" t="s">
        <v>123</v>
      </c>
      <c r="D467" s="19" t="str">
        <f t="shared" si="370"/>
        <v>Организация и проведение заключительной и камерной дезинфекции, дезинсекции, дератизации в очагах инфекционных и паразитарных заболевания в условиях чрезвычайной ситуации</v>
      </c>
      <c r="E467" s="300" t="s">
        <v>47</v>
      </c>
      <c r="F467" s="44" t="str">
        <f t="shared" si="372"/>
        <v>Не предусмотрено</v>
      </c>
      <c r="G467" s="300" t="s">
        <v>47</v>
      </c>
      <c r="H467" s="44" t="str">
        <f t="shared" si="373"/>
        <v>Не предусмотрено</v>
      </c>
      <c r="I467" s="300" t="s">
        <v>76</v>
      </c>
      <c r="J467" s="44" t="str">
        <f t="shared" si="371"/>
        <v>Обработка площади очагов</v>
      </c>
      <c r="K467" s="68" t="s">
        <v>77</v>
      </c>
      <c r="L467" s="68" t="s">
        <v>3</v>
      </c>
      <c r="M467" s="68" t="s">
        <v>5</v>
      </c>
      <c r="N467" s="98">
        <v>100</v>
      </c>
      <c r="O467" s="98">
        <v>100</v>
      </c>
      <c r="P467" s="51">
        <f>IF(AND(N467&lt;&gt;0,M467="Кач."),O467/N467*100,"")</f>
        <v>100</v>
      </c>
      <c r="Q467" s="51"/>
      <c r="R467" s="283">
        <f>IFERROR(AVERAGE(P467:P468),"")</f>
        <v>100</v>
      </c>
      <c r="S467" s="282">
        <f>AVERAGE(Q467:Q468)</f>
        <v>1186.6666666666665</v>
      </c>
      <c r="T467" s="279">
        <f>IFERROR((R467*0.7+S467*0.3)*2,S467*2)</f>
        <v>851.99999999999989</v>
      </c>
      <c r="U467" s="295" t="str">
        <f>IF(T467&lt;170,"ГЗ по услуге (работе) НЕ выполнено","")&amp;IF(AND(T467&gt;=170,T467&lt;=200),"ГЗ по услуге (работе) выполнено","")&amp;IF(T467&gt;200,"ГЗ по услуге (работе) ПЕРЕвыполнено","")</f>
        <v>ГЗ по услуге (работе) ПЕРЕвыполнено</v>
      </c>
      <c r="V467" s="300"/>
      <c r="W467" s="308"/>
      <c r="X467" s="304"/>
    </row>
    <row r="468" spans="1:24" s="4" customFormat="1" ht="33" customHeight="1" thickBot="1" x14ac:dyDescent="0.3">
      <c r="A468" s="331"/>
      <c r="B468" s="44" t="str">
        <f t="shared" si="364"/>
        <v xml:space="preserve">ГБУЗ АО Областная инфекционная киническая больница </v>
      </c>
      <c r="C468" s="296"/>
      <c r="D468" s="19" t="str">
        <f t="shared" si="370"/>
        <v>Организация и проведение заключительной и камерной дезинфекции, дезинсекции, дератизации в очагах инфекционных и паразитарных заболевания в условиях чрезвычайной ситуации</v>
      </c>
      <c r="E468" s="300"/>
      <c r="F468" s="44" t="str">
        <f t="shared" si="372"/>
        <v>Не предусмотрено</v>
      </c>
      <c r="G468" s="300"/>
      <c r="H468" s="44" t="str">
        <f t="shared" si="373"/>
        <v>Не предусмотрено</v>
      </c>
      <c r="I468" s="300"/>
      <c r="J468" s="44" t="str">
        <f t="shared" si="371"/>
        <v>Обработка площади очагов</v>
      </c>
      <c r="K468" s="69" t="s">
        <v>79</v>
      </c>
      <c r="L468" s="70" t="s">
        <v>80</v>
      </c>
      <c r="M468" s="66" t="s">
        <v>42</v>
      </c>
      <c r="N468" s="95">
        <v>100</v>
      </c>
      <c r="O468" s="97">
        <v>890</v>
      </c>
      <c r="P468" s="53" t="str">
        <f t="shared" ref="P468" si="378">IF(AND(N468&lt;&gt;0,M468="Кач."),O468/N468*100,"")</f>
        <v/>
      </c>
      <c r="Q468" s="52">
        <f t="shared" si="377"/>
        <v>1186.6666666666665</v>
      </c>
      <c r="R468" s="283"/>
      <c r="S468" s="282"/>
      <c r="T468" s="279"/>
      <c r="U468" s="295"/>
      <c r="V468" s="300"/>
      <c r="W468" s="308"/>
      <c r="X468" s="304"/>
    </row>
    <row r="469" spans="1:24" s="4" customFormat="1" ht="31.5" customHeight="1" thickBot="1" x14ac:dyDescent="0.3">
      <c r="A469" s="331"/>
      <c r="B469" s="44" t="str">
        <f t="shared" si="364"/>
        <v xml:space="preserve">ГБУЗ АО Областная инфекционная киническая больница </v>
      </c>
      <c r="C469" s="296"/>
      <c r="D469" s="19" t="str">
        <f t="shared" si="370"/>
        <v>Организация и проведение заключительной и камерной дезинфекции, дезинсекции, дератизации в очагах инфекционных и паразитарных заболевания в условиях чрезвычайной ситуации</v>
      </c>
      <c r="E469" s="300" t="s">
        <v>47</v>
      </c>
      <c r="F469" s="44" t="str">
        <f t="shared" si="372"/>
        <v>Не предусмотрено</v>
      </c>
      <c r="G469" s="300" t="s">
        <v>47</v>
      </c>
      <c r="H469" s="44" t="str">
        <f t="shared" si="373"/>
        <v>Не предусмотрено</v>
      </c>
      <c r="I469" s="300" t="s">
        <v>116</v>
      </c>
      <c r="J469" s="44" t="str">
        <f t="shared" si="371"/>
        <v>Обработка вещей из  очагов</v>
      </c>
      <c r="K469" s="68" t="s">
        <v>78</v>
      </c>
      <c r="L469" s="68" t="s">
        <v>3</v>
      </c>
      <c r="M469" s="68" t="s">
        <v>5</v>
      </c>
      <c r="N469" s="98">
        <v>99</v>
      </c>
      <c r="O469" s="98">
        <v>99</v>
      </c>
      <c r="P469" s="51">
        <f>IF(AND(N469&lt;&gt;0,M469="Кач."),O469/N469*100,"")</f>
        <v>100</v>
      </c>
      <c r="Q469" s="51"/>
      <c r="R469" s="283">
        <f>IFERROR(AVERAGE(P469:P470),"")</f>
        <v>100</v>
      </c>
      <c r="S469" s="282">
        <f>AVERAGE(Q469:Q470)</f>
        <v>164.79999999999998</v>
      </c>
      <c r="T469" s="279">
        <f>IFERROR((R469*0.7+S469*0.3)*2,S469*2)</f>
        <v>238.88</v>
      </c>
      <c r="U469" s="295" t="str">
        <f>IF(T469&lt;170,"ГЗ по услуге (работе) НЕ выполнено","")&amp;IF(AND(T469&gt;=170,T469&lt;=200),"ГЗ по услуге (работе) выполнено","")&amp;IF(T469&gt;200,"ГЗ по услуге (работе) ПЕРЕвыполнено","")</f>
        <v>ГЗ по услуге (работе) ПЕРЕвыполнено</v>
      </c>
      <c r="V469" s="300"/>
      <c r="W469" s="308"/>
      <c r="X469" s="304"/>
    </row>
    <row r="470" spans="1:24" s="4" customFormat="1" ht="37.5" customHeight="1" thickBot="1" x14ac:dyDescent="0.3">
      <c r="A470" s="331"/>
      <c r="B470" s="44" t="str">
        <f t="shared" si="364"/>
        <v xml:space="preserve">ГБУЗ АО Областная инфекционная киническая больница </v>
      </c>
      <c r="C470" s="296"/>
      <c r="D470" s="19" t="str">
        <f t="shared" si="370"/>
        <v>Организация и проведение заключительной и камерной дезинфекции, дезинсекции, дератизации в очагах инфекционных и паразитарных заболевания в условиях чрезвычайной ситуации</v>
      </c>
      <c r="E470" s="300"/>
      <c r="F470" s="44" t="str">
        <f t="shared" si="372"/>
        <v>Не предусмотрено</v>
      </c>
      <c r="G470" s="300"/>
      <c r="H470" s="44" t="str">
        <f t="shared" si="373"/>
        <v>Не предусмотрено</v>
      </c>
      <c r="I470" s="300"/>
      <c r="J470" s="44" t="str">
        <f t="shared" si="371"/>
        <v>Обработка вещей из  очагов</v>
      </c>
      <c r="K470" s="69" t="s">
        <v>81</v>
      </c>
      <c r="L470" s="70" t="s">
        <v>82</v>
      </c>
      <c r="M470" s="66" t="s">
        <v>42</v>
      </c>
      <c r="N470" s="95">
        <v>500</v>
      </c>
      <c r="O470" s="97">
        <v>618</v>
      </c>
      <c r="P470" s="53" t="str">
        <f t="shared" ref="P470" si="379">IF(AND(N470&lt;&gt;0,M470="Кач."),O470/N470*100,"")</f>
        <v/>
      </c>
      <c r="Q470" s="52">
        <f t="shared" si="377"/>
        <v>164.79999999999998</v>
      </c>
      <c r="R470" s="283"/>
      <c r="S470" s="282"/>
      <c r="T470" s="279"/>
      <c r="U470" s="295"/>
      <c r="V470" s="300"/>
      <c r="W470" s="308"/>
      <c r="X470" s="304"/>
    </row>
    <row r="471" spans="1:24" s="4" customFormat="1" ht="34.5" customHeight="1" thickBot="1" x14ac:dyDescent="0.3">
      <c r="A471" s="331"/>
      <c r="B471" s="44" t="str">
        <f t="shared" si="364"/>
        <v xml:space="preserve">ГБУЗ АО Областная инфекционная киническая больница </v>
      </c>
      <c r="C471" s="318" t="s">
        <v>333</v>
      </c>
      <c r="D471" s="19" t="str">
        <f t="shared" si="370"/>
        <v>Организация осуществления мероприятий по профилактике и формированию здорового образа жизни у граждан</v>
      </c>
      <c r="E471" s="284" t="s">
        <v>47</v>
      </c>
      <c r="F471" s="44" t="str">
        <f t="shared" si="372"/>
        <v>Не предусмотрено</v>
      </c>
      <c r="G471" s="284" t="s">
        <v>47</v>
      </c>
      <c r="H471" s="44" t="str">
        <f t="shared" si="373"/>
        <v>Не предусмотрено</v>
      </c>
      <c r="I471" s="284" t="s">
        <v>47</v>
      </c>
      <c r="J471" s="44" t="str">
        <f t="shared" si="371"/>
        <v>Не предусмотрено</v>
      </c>
      <c r="K471" s="68" t="s">
        <v>174</v>
      </c>
      <c r="L471" s="68" t="s">
        <v>3</v>
      </c>
      <c r="M471" s="68" t="s">
        <v>5</v>
      </c>
      <c r="N471" s="98">
        <v>99</v>
      </c>
      <c r="O471" s="98">
        <v>99</v>
      </c>
      <c r="P471" s="238">
        <f>IF(AND(N471&lt;&gt;0,M471="Кач."),O471/N471*100,"")</f>
        <v>100</v>
      </c>
      <c r="Q471" s="237"/>
      <c r="R471" s="276">
        <f>IFERROR(AVERAGE(P471:P472),"")</f>
        <v>100</v>
      </c>
      <c r="S471" s="274">
        <f>AVERAGE(Q471:Q472)</f>
        <v>99.699699699699707</v>
      </c>
      <c r="T471" s="272">
        <f>IFERROR((R471*0.7+S471*0.3)*2,S471*2)</f>
        <v>199.81981981981983</v>
      </c>
      <c r="U471" s="284" t="str">
        <f>IF(T471&lt;170,"ГЗ по услуге (работе) НЕ выполнено","")&amp;IF(AND(T471&gt;=170,T471&lt;=200),"ГЗ по услуге (работе) выполнено","")&amp;IF(T471&gt;200,"ГЗ по услуге (работе) ПЕРЕвыполнено","")</f>
        <v>ГЗ по услуге (работе) выполнено</v>
      </c>
      <c r="V471" s="287"/>
      <c r="W471" s="308"/>
      <c r="X471" s="304"/>
    </row>
    <row r="472" spans="1:24" s="4" customFormat="1" ht="35.25" customHeight="1" thickBot="1" x14ac:dyDescent="0.3">
      <c r="A472" s="331"/>
      <c r="B472" s="44" t="str">
        <f t="shared" si="364"/>
        <v xml:space="preserve">ГБУЗ АО Областная инфекционная киническая больница </v>
      </c>
      <c r="C472" s="319"/>
      <c r="D472" s="19" t="str">
        <f t="shared" si="370"/>
        <v>Организация осуществления мероприятий по профилактике и формированию здорового образа жизни у граждан</v>
      </c>
      <c r="E472" s="286"/>
      <c r="F472" s="44" t="str">
        <f t="shared" si="372"/>
        <v>Не предусмотрено</v>
      </c>
      <c r="G472" s="286"/>
      <c r="H472" s="44" t="str">
        <f t="shared" si="373"/>
        <v>Не предусмотрено</v>
      </c>
      <c r="I472" s="286"/>
      <c r="J472" s="44" t="str">
        <f t="shared" si="371"/>
        <v>Не предусмотрено</v>
      </c>
      <c r="K472" s="69" t="s">
        <v>172</v>
      </c>
      <c r="L472" s="234" t="s">
        <v>58</v>
      </c>
      <c r="M472" s="76" t="s">
        <v>42</v>
      </c>
      <c r="N472" s="95">
        <v>111</v>
      </c>
      <c r="O472" s="97">
        <v>83</v>
      </c>
      <c r="P472" s="53" t="str">
        <f>IF(AND(N472&lt;&gt;0,M472="Кач."),O472/N472*100,"")</f>
        <v/>
      </c>
      <c r="Q472" s="237">
        <f t="shared" si="377"/>
        <v>99.699699699699707</v>
      </c>
      <c r="R472" s="277"/>
      <c r="S472" s="275"/>
      <c r="T472" s="278"/>
      <c r="U472" s="286"/>
      <c r="V472" s="289"/>
      <c r="W472" s="308"/>
      <c r="X472" s="304"/>
    </row>
    <row r="473" spans="1:24" s="4" customFormat="1" ht="32.25" customHeight="1" thickBot="1" x14ac:dyDescent="0.3">
      <c r="A473" s="331"/>
      <c r="B473" s="44" t="str">
        <f t="shared" si="364"/>
        <v xml:space="preserve">ГБУЗ АО Областная инфекционная киническая больница </v>
      </c>
      <c r="C473" s="318" t="s">
        <v>224</v>
      </c>
      <c r="D473" s="19" t="str">
        <f t="shared" si="370"/>
        <v>Сбор и анализ сведений статистического наблюдения в сфере здравоохранения, а также подготовка иной сводной  аналитической информации по вопросам осуществления медицинской деятельности и оказания медицинской помощи</v>
      </c>
      <c r="E473" s="284" t="s">
        <v>47</v>
      </c>
      <c r="F473" s="44" t="str">
        <f t="shared" si="372"/>
        <v>Не предусмотрено</v>
      </c>
      <c r="G473" s="284" t="s">
        <v>47</v>
      </c>
      <c r="H473" s="44" t="str">
        <f t="shared" si="373"/>
        <v>Не предусмотрено</v>
      </c>
      <c r="I473" s="284" t="s">
        <v>47</v>
      </c>
      <c r="J473" s="44" t="str">
        <f t="shared" si="371"/>
        <v>Не предусмотрено</v>
      </c>
      <c r="K473" s="68" t="s">
        <v>176</v>
      </c>
      <c r="L473" s="68" t="s">
        <v>3</v>
      </c>
      <c r="M473" s="68" t="s">
        <v>5</v>
      </c>
      <c r="N473" s="98">
        <v>99</v>
      </c>
      <c r="O473" s="98">
        <v>99</v>
      </c>
      <c r="P473" s="238">
        <f>IF(AND(N473&lt;&gt;0,M473="Кач."),O473/N473*100,"")</f>
        <v>100</v>
      </c>
      <c r="Q473" s="237"/>
      <c r="R473" s="276">
        <f>IFERROR(AVERAGE(P473:P474),"")</f>
        <v>100</v>
      </c>
      <c r="S473" s="274">
        <f>AVERAGE(Q473:Q474)</f>
        <v>100</v>
      </c>
      <c r="T473" s="272">
        <f>IFERROR((R473*0.7+S473*0.3)*2,S473*2)</f>
        <v>200</v>
      </c>
      <c r="U473" s="284" t="str">
        <f>IF(T473&lt;170,"ГЗ по услуге (работе) НЕ выполнено","")&amp;IF(AND(T473&gt;=170,T473&lt;=200),"ГЗ по услуге (работе) выполнено","")&amp;IF(T473&gt;200,"ГЗ по услуге (работе) ПЕРЕвыполнено","")</f>
        <v>ГЗ по услуге (работе) выполнено</v>
      </c>
      <c r="V473" s="287"/>
      <c r="W473" s="308"/>
      <c r="X473" s="304"/>
    </row>
    <row r="474" spans="1:24" s="4" customFormat="1" ht="30.75" customHeight="1" thickBot="1" x14ac:dyDescent="0.3">
      <c r="A474" s="331"/>
      <c r="B474" s="44" t="str">
        <f t="shared" si="364"/>
        <v xml:space="preserve">ГБУЗ АО Областная инфекционная киническая больница </v>
      </c>
      <c r="C474" s="319"/>
      <c r="D474" s="19" t="str">
        <f t="shared" si="370"/>
        <v>Сбор и анализ сведений статистического наблюдения в сфере здравоохранения, а также подготовка иной сводной  аналитической информации по вопросам осуществления медицинской деятельности и оказания медицинской помощи</v>
      </c>
      <c r="E474" s="286"/>
      <c r="F474" s="44" t="str">
        <f t="shared" si="372"/>
        <v>Не предусмотрено</v>
      </c>
      <c r="G474" s="286"/>
      <c r="H474" s="44" t="str">
        <f t="shared" si="373"/>
        <v>Не предусмотрено</v>
      </c>
      <c r="I474" s="286"/>
      <c r="J474" s="44" t="str">
        <f t="shared" si="371"/>
        <v>Не предусмотрено</v>
      </c>
      <c r="K474" s="69" t="s">
        <v>175</v>
      </c>
      <c r="L474" s="234" t="s">
        <v>41</v>
      </c>
      <c r="M474" s="76" t="s">
        <v>42</v>
      </c>
      <c r="N474" s="96">
        <v>16</v>
      </c>
      <c r="O474" s="97">
        <v>12</v>
      </c>
      <c r="P474" s="53" t="str">
        <f>IF(AND(N474&lt;&gt;0,M474="Кач."),O474/N474*100,"")</f>
        <v/>
      </c>
      <c r="Q474" s="237">
        <f t="shared" si="377"/>
        <v>100</v>
      </c>
      <c r="R474" s="277"/>
      <c r="S474" s="275"/>
      <c r="T474" s="278"/>
      <c r="U474" s="286"/>
      <c r="V474" s="289"/>
      <c r="W474" s="308"/>
      <c r="X474" s="304"/>
    </row>
    <row r="475" spans="1:24" s="4" customFormat="1" ht="33.75" customHeight="1" thickBot="1" x14ac:dyDescent="0.3">
      <c r="A475" s="331"/>
      <c r="B475" s="44" t="str">
        <f t="shared" si="364"/>
        <v xml:space="preserve">ГБУЗ АО Областная инфекционная киническая больница </v>
      </c>
      <c r="C475" s="318" t="s">
        <v>338</v>
      </c>
      <c r="D475" s="19" t="str">
        <f t="shared" si="370"/>
        <v>Содержание (эксплуатация) имущества, находящего в собственности Астраханской области</v>
      </c>
      <c r="E475" s="284" t="s">
        <v>275</v>
      </c>
      <c r="F475" s="44" t="str">
        <f t="shared" si="372"/>
        <v>заключение договоров</v>
      </c>
      <c r="G475" s="284" t="s">
        <v>325</v>
      </c>
      <c r="H475" s="44" t="str">
        <f t="shared" si="373"/>
        <v>Содержание (эксплуатация) имущества, находящегося в государственной(муниципальной) собственности</v>
      </c>
      <c r="I475" s="284" t="s">
        <v>276</v>
      </c>
      <c r="J475" s="44" t="str">
        <f t="shared" si="37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75" s="71" t="s">
        <v>227</v>
      </c>
      <c r="L475" s="70" t="s">
        <v>3</v>
      </c>
      <c r="M475" s="68" t="s">
        <v>5</v>
      </c>
      <c r="N475" s="98">
        <v>100</v>
      </c>
      <c r="O475" s="98">
        <v>100</v>
      </c>
      <c r="P475" s="51">
        <f>IF(AND(N475&lt;&gt;0,M475="Кач."),O475/N475*100,"")</f>
        <v>100</v>
      </c>
      <c r="Q475" s="51"/>
      <c r="R475" s="276">
        <f>IFERROR(AVERAGE(P475:P476),"")</f>
        <v>100</v>
      </c>
      <c r="S475" s="274">
        <f>AVERAGE(Q475:Q476)</f>
        <v>100</v>
      </c>
      <c r="T475" s="272">
        <f>IFERROR((R475*0.7+S475*0.3)*2,S475*2)</f>
        <v>200</v>
      </c>
      <c r="U475" s="284" t="str">
        <f>IF(T475&lt;170,"ГЗ по услуге (работе) НЕ выполнено","")&amp;IF(AND(T475&gt;=170,T475&lt;=200),"ГЗ по услуге (работе) выполнено","")&amp;IF(T475&gt;200,"ГЗ по услуге (работе) ПЕРЕвыполнено","")</f>
        <v>ГЗ по услуге (работе) выполнено</v>
      </c>
      <c r="V475" s="287"/>
      <c r="W475" s="308"/>
      <c r="X475" s="304"/>
    </row>
    <row r="476" spans="1:24" s="4" customFormat="1" ht="33" customHeight="1" thickBot="1" x14ac:dyDescent="0.3">
      <c r="A476" s="332"/>
      <c r="B476" s="44" t="str">
        <f t="shared" si="364"/>
        <v xml:space="preserve">ГБУЗ АО Областная инфекционная киническая больница </v>
      </c>
      <c r="C476" s="320"/>
      <c r="D476" s="19" t="str">
        <f t="shared" si="370"/>
        <v>Содержание (эксплуатация) имущества, находящего в собственности Астраханской области</v>
      </c>
      <c r="E476" s="286"/>
      <c r="F476" s="44" t="str">
        <f t="shared" si="372"/>
        <v>заключение договоров</v>
      </c>
      <c r="G476" s="286"/>
      <c r="H476" s="44" t="str">
        <f t="shared" si="373"/>
        <v>Содержание (эксплуатация) имущества, находящегося в государственной(муниципальной) собственности</v>
      </c>
      <c r="I476" s="286"/>
      <c r="J476" s="44" t="str">
        <f t="shared" si="37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76" s="72" t="s">
        <v>232</v>
      </c>
      <c r="L476" s="70" t="s">
        <v>228</v>
      </c>
      <c r="M476" s="76" t="s">
        <v>42</v>
      </c>
      <c r="N476" s="95">
        <v>20.190000000000001</v>
      </c>
      <c r="O476" s="95">
        <v>20.190000000000001</v>
      </c>
      <c r="P476" s="53" t="str">
        <f t="shared" ref="P476" si="380">IF(AND(N476&lt;&gt;0,M476="Кач."),O476/N476*100,"")</f>
        <v/>
      </c>
      <c r="Q476" s="55">
        <f>IF(AND(N476&lt;&gt;0,M476="объем"),(O476/N476*100),"")</f>
        <v>100</v>
      </c>
      <c r="R476" s="277"/>
      <c r="S476" s="275"/>
      <c r="T476" s="278"/>
      <c r="U476" s="286"/>
      <c r="V476" s="289"/>
      <c r="W476" s="309"/>
      <c r="X476" s="305"/>
    </row>
    <row r="477" spans="1:24" s="4" customFormat="1" ht="28.5" customHeight="1" thickBot="1" x14ac:dyDescent="0.3">
      <c r="A477" s="322" t="s">
        <v>8</v>
      </c>
      <c r="B477" s="44" t="str">
        <f t="shared" si="364"/>
        <v>ГБУЗ АО Областной кардиологический диспансер</v>
      </c>
      <c r="C477" s="296" t="s">
        <v>120</v>
      </c>
      <c r="D477" s="19" t="str">
        <f t="shared" si="370"/>
        <v>ПМСП, включенная в базовую программу ОМС</v>
      </c>
      <c r="E477" s="300" t="s">
        <v>137</v>
      </c>
      <c r="F477" s="44" t="str">
        <f t="shared" si="372"/>
        <v>амбулаторно</v>
      </c>
      <c r="G477" s="300" t="s">
        <v>47</v>
      </c>
      <c r="H477" s="44" t="str">
        <f t="shared" si="373"/>
        <v>Не предусмотрено</v>
      </c>
      <c r="I477" s="300" t="s">
        <v>83</v>
      </c>
      <c r="J477" s="44" t="str">
        <f t="shared" si="371"/>
        <v>кардиология</v>
      </c>
      <c r="K477" s="67" t="s">
        <v>128</v>
      </c>
      <c r="L477" s="68" t="s">
        <v>3</v>
      </c>
      <c r="M477" s="68" t="s">
        <v>5</v>
      </c>
      <c r="N477" s="98">
        <v>99</v>
      </c>
      <c r="O477" s="98">
        <v>99</v>
      </c>
      <c r="P477" s="51">
        <f t="shared" si="342"/>
        <v>100</v>
      </c>
      <c r="Q477" s="51"/>
      <c r="R477" s="276">
        <f>IFERROR(AVERAGE(P477:P478),"")</f>
        <v>100</v>
      </c>
      <c r="S477" s="274">
        <f>AVERAGE(Q477:Q478)</f>
        <v>100.09103914683314</v>
      </c>
      <c r="T477" s="272">
        <f>IFERROR((R477*0.7+S477*0.3)*2,S477*2)</f>
        <v>200.05462348809988</v>
      </c>
      <c r="U477" s="295" t="str">
        <f>IF(T477&lt;170,"ГЗ по услуге (работе) НЕ выполнено","")&amp;IF(AND(T477&gt;=170,T477&lt;=200),"ГЗ по услуге (работе) выполнено","")&amp;IF(T477&gt;200,"ГЗ по услуге (работе) ПЕРЕвыполнено","")</f>
        <v>ГЗ по услуге (работе) ПЕРЕвыполнено</v>
      </c>
      <c r="V477" s="300"/>
      <c r="W477" s="307">
        <f>AVERAGE(T477:T482)</f>
        <v>200.00883722183889</v>
      </c>
      <c r="X477" s="303" t="str">
        <f>IF(W477&lt;170,"ГЗ по учреждению не выполнено","")&amp;IF(AND(W477&gt;=170,W477&lt;=200),"ГЗ по учреждению выполнено","")&amp;IF(W477&gt;200,"ГЗ по учреждению перевыполнено","")</f>
        <v>ГЗ по учреждению перевыполнено</v>
      </c>
    </row>
    <row r="478" spans="1:24" s="4" customFormat="1" ht="28.5" customHeight="1" thickBot="1" x14ac:dyDescent="0.3">
      <c r="A478" s="323"/>
      <c r="B478" s="44" t="str">
        <f t="shared" si="364"/>
        <v>ГБУЗ АО Областной кардиологический диспансер</v>
      </c>
      <c r="C478" s="296"/>
      <c r="D478" s="19" t="str">
        <f t="shared" si="370"/>
        <v>ПМСП, включенная в базовую программу ОМС</v>
      </c>
      <c r="E478" s="300"/>
      <c r="F478" s="44" t="str">
        <f t="shared" si="372"/>
        <v>амбулаторно</v>
      </c>
      <c r="G478" s="300"/>
      <c r="H478" s="44" t="str">
        <f t="shared" si="373"/>
        <v>Не предусмотрено</v>
      </c>
      <c r="I478" s="300"/>
      <c r="J478" s="44" t="str">
        <f t="shared" si="371"/>
        <v>кардиология</v>
      </c>
      <c r="K478" s="69" t="s">
        <v>40</v>
      </c>
      <c r="L478" s="70" t="s">
        <v>118</v>
      </c>
      <c r="M478" s="66" t="s">
        <v>42</v>
      </c>
      <c r="N478" s="96">
        <v>2563</v>
      </c>
      <c r="O478" s="164">
        <v>1924</v>
      </c>
      <c r="P478" s="53" t="str">
        <f t="shared" si="342"/>
        <v/>
      </c>
      <c r="Q478" s="52">
        <f t="shared" si="369"/>
        <v>100.09103914683314</v>
      </c>
      <c r="R478" s="277"/>
      <c r="S478" s="275"/>
      <c r="T478" s="278"/>
      <c r="U478" s="295"/>
      <c r="V478" s="300"/>
      <c r="W478" s="308"/>
      <c r="X478" s="304"/>
    </row>
    <row r="479" spans="1:24" s="4" customFormat="1" ht="31.5" customHeight="1" thickBot="1" x14ac:dyDescent="0.3">
      <c r="A479" s="323"/>
      <c r="B479" s="44" t="str">
        <f t="shared" si="364"/>
        <v>ГБУЗ АО Областной кардиологический диспансер</v>
      </c>
      <c r="C479" s="382" t="s">
        <v>249</v>
      </c>
      <c r="D479" s="19" t="str">
        <f t="shared" si="370"/>
        <v xml:space="preserve">Обеспечение мероприятий, направленных на охрану здоровья граждан </v>
      </c>
      <c r="E479" s="295" t="s">
        <v>47</v>
      </c>
      <c r="F479" s="44" t="str">
        <f t="shared" si="372"/>
        <v>Не предусмотрено</v>
      </c>
      <c r="G479" s="295" t="s">
        <v>47</v>
      </c>
      <c r="H479" s="44" t="str">
        <f t="shared" si="373"/>
        <v>Не предусмотрено</v>
      </c>
      <c r="I479" s="295" t="s">
        <v>47</v>
      </c>
      <c r="J479" s="44" t="str">
        <f t="shared" si="371"/>
        <v>Не предусмотрено</v>
      </c>
      <c r="K479" s="68" t="s">
        <v>173</v>
      </c>
      <c r="L479" s="68" t="s">
        <v>3</v>
      </c>
      <c r="M479" s="68" t="s">
        <v>5</v>
      </c>
      <c r="N479" s="98">
        <v>99</v>
      </c>
      <c r="O479" s="98">
        <v>99</v>
      </c>
      <c r="P479" s="57">
        <f t="shared" ref="P479:P480" si="381">IF(AND(N479&lt;&gt;0,M479="Кач."),O479/N479*100,"")</f>
        <v>100</v>
      </c>
      <c r="Q479" s="57"/>
      <c r="R479" s="276">
        <f>IFERROR(AVERAGE(P479:P480),"")</f>
        <v>100</v>
      </c>
      <c r="S479" s="274">
        <f>AVERAGE(Q479:Q480)</f>
        <v>99.953146962361387</v>
      </c>
      <c r="T479" s="272">
        <f>IFERROR((R479*0.7+S479*0.3)*2,S479*2)</f>
        <v>199.97188817741682</v>
      </c>
      <c r="U479" s="295" t="str">
        <f>IF(T479&lt;170,"ГЗ по услуге (работе) НЕ выполнено","")&amp;IF(AND(T479&gt;=170,T479&lt;=200),"ГЗ по услуге (работе) выполнено","")&amp;IF(T479&gt;200,"ГЗ по услуге (работе) ПЕРЕвыполнено","")</f>
        <v>ГЗ по услуге (работе) выполнено</v>
      </c>
      <c r="V479" s="300"/>
      <c r="W479" s="308"/>
      <c r="X479" s="304"/>
    </row>
    <row r="480" spans="1:24" s="4" customFormat="1" ht="33.75" customHeight="1" thickBot="1" x14ac:dyDescent="0.3">
      <c r="A480" s="323"/>
      <c r="B480" s="44" t="str">
        <f t="shared" si="364"/>
        <v>ГБУЗ АО Областной кардиологический диспансер</v>
      </c>
      <c r="C480" s="382"/>
      <c r="D480" s="19" t="str">
        <f t="shared" si="370"/>
        <v xml:space="preserve">Обеспечение мероприятий, направленных на охрану здоровья граждан </v>
      </c>
      <c r="E480" s="295"/>
      <c r="F480" s="44" t="str">
        <f t="shared" si="372"/>
        <v>Не предусмотрено</v>
      </c>
      <c r="G480" s="295"/>
      <c r="H480" s="44" t="str">
        <f t="shared" si="373"/>
        <v>Не предусмотрено</v>
      </c>
      <c r="I480" s="295"/>
      <c r="J480" s="44" t="str">
        <f t="shared" si="371"/>
        <v>Не предусмотрено</v>
      </c>
      <c r="K480" s="69" t="s">
        <v>172</v>
      </c>
      <c r="L480" s="81" t="s">
        <v>58</v>
      </c>
      <c r="M480" s="76" t="s">
        <v>42</v>
      </c>
      <c r="N480" s="96">
        <v>6403</v>
      </c>
      <c r="O480" s="164">
        <v>4800</v>
      </c>
      <c r="P480" s="58" t="str">
        <f t="shared" si="381"/>
        <v/>
      </c>
      <c r="Q480" s="59">
        <f t="shared" ref="Q480" si="382">IF(AND(N480&lt;&gt;0,M480="объем"),(O480/N480*100)/$Y$2*12,"")</f>
        <v>99.953146962361387</v>
      </c>
      <c r="R480" s="277"/>
      <c r="S480" s="275"/>
      <c r="T480" s="278"/>
      <c r="U480" s="295"/>
      <c r="V480" s="300"/>
      <c r="W480" s="308"/>
      <c r="X480" s="304"/>
    </row>
    <row r="481" spans="1:24" s="4" customFormat="1" ht="32.25" customHeight="1" thickBot="1" x14ac:dyDescent="0.3">
      <c r="A481" s="323"/>
      <c r="B481" s="44" t="str">
        <f t="shared" si="364"/>
        <v>ГБУЗ АО Областной кардиологический диспансер</v>
      </c>
      <c r="C481" s="318" t="s">
        <v>338</v>
      </c>
      <c r="D481" s="19" t="str">
        <f t="shared" si="370"/>
        <v>Содержание (эксплуатация) имущества, находящего в собственности Астраханской области</v>
      </c>
      <c r="E481" s="295" t="s">
        <v>275</v>
      </c>
      <c r="F481" s="44" t="str">
        <f t="shared" si="372"/>
        <v>заключение договоров</v>
      </c>
      <c r="G481" s="295" t="s">
        <v>277</v>
      </c>
      <c r="H481" s="44" t="str">
        <f t="shared" si="37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81" s="295" t="s">
        <v>276</v>
      </c>
      <c r="J481" s="44" t="str">
        <f t="shared" si="37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81" s="71" t="s">
        <v>227</v>
      </c>
      <c r="L481" s="70" t="s">
        <v>3</v>
      </c>
      <c r="M481" s="68" t="s">
        <v>5</v>
      </c>
      <c r="N481" s="98">
        <v>100</v>
      </c>
      <c r="O481" s="98">
        <v>100</v>
      </c>
      <c r="P481" s="57">
        <f t="shared" ref="P481:P482" si="383">IF(AND(N481&lt;&gt;0,M481="Кач."),O481/N481*100,"")</f>
        <v>100</v>
      </c>
      <c r="Q481" s="57"/>
      <c r="R481" s="276">
        <f>IFERROR(AVERAGE(P481:P482),"")</f>
        <v>100</v>
      </c>
      <c r="S481" s="274">
        <f t="shared" ref="S481" si="384">AVERAGE(Q481:Q482)</f>
        <v>100</v>
      </c>
      <c r="T481" s="272">
        <f>IFERROR((R481*0.7+S481*0.3)*2,S481*2)</f>
        <v>200</v>
      </c>
      <c r="U481" s="284" t="str">
        <f>IF(T481&lt;170,"ГЗ по услуге (работе) НЕ выполнено","")&amp;IF(AND(T481&gt;=170,T481&lt;=200),"ГЗ по услуге (работе) выполнено","")&amp;IF(T481&gt;200,"ГЗ по услуге (работе) ПЕРЕвыполнено","")</f>
        <v>ГЗ по услуге (работе) выполнено</v>
      </c>
      <c r="V481" s="300"/>
      <c r="W481" s="308"/>
      <c r="X481" s="304"/>
    </row>
    <row r="482" spans="1:24" s="4" customFormat="1" ht="34.5" customHeight="1" thickBot="1" x14ac:dyDescent="0.3">
      <c r="A482" s="324"/>
      <c r="B482" s="44" t="str">
        <f t="shared" si="364"/>
        <v>ГБУЗ АО Областной кардиологический диспансер</v>
      </c>
      <c r="C482" s="320"/>
      <c r="D482" s="19" t="str">
        <f t="shared" si="370"/>
        <v>Содержание (эксплуатация) имущества, находящего в собственности Астраханской области</v>
      </c>
      <c r="E482" s="295"/>
      <c r="F482" s="44" t="str">
        <f t="shared" si="372"/>
        <v>заключение договоров</v>
      </c>
      <c r="G482" s="295"/>
      <c r="H482" s="44" t="str">
        <f t="shared" si="37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82" s="295"/>
      <c r="J482" s="44" t="str">
        <f t="shared" si="37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82" s="72" t="s">
        <v>232</v>
      </c>
      <c r="L482" s="70" t="s">
        <v>228</v>
      </c>
      <c r="M482" s="76" t="s">
        <v>42</v>
      </c>
      <c r="N482" s="261">
        <v>8.6</v>
      </c>
      <c r="O482" s="96">
        <v>8.6</v>
      </c>
      <c r="P482" s="58" t="str">
        <f t="shared" si="383"/>
        <v/>
      </c>
      <c r="Q482" s="55">
        <f>IF(AND(N482&lt;&gt;0,M482="объем"),(O482/N482*100),"")</f>
        <v>100</v>
      </c>
      <c r="R482" s="277"/>
      <c r="S482" s="275"/>
      <c r="T482" s="278"/>
      <c r="U482" s="286"/>
      <c r="V482" s="300"/>
      <c r="W482" s="309"/>
      <c r="X482" s="305"/>
    </row>
    <row r="483" spans="1:24" s="15" customFormat="1" ht="36" customHeight="1" thickBot="1" x14ac:dyDescent="0.3">
      <c r="A483" s="292" t="s">
        <v>19</v>
      </c>
      <c r="B483" s="44" t="str">
        <f t="shared" si="364"/>
        <v>ГБУЗ АО Областной врачебно-физкультурный диспансер</v>
      </c>
      <c r="C483" s="297" t="s">
        <v>120</v>
      </c>
      <c r="D483" s="19" t="str">
        <f t="shared" si="370"/>
        <v>ПМСП, включенная в базовую программу ОМС</v>
      </c>
      <c r="E483" s="287" t="s">
        <v>137</v>
      </c>
      <c r="F483" s="44" t="str">
        <f t="shared" si="372"/>
        <v>амбулаторно</v>
      </c>
      <c r="G483" s="287" t="s">
        <v>47</v>
      </c>
      <c r="H483" s="44" t="str">
        <f t="shared" si="373"/>
        <v>Не предусмотрено</v>
      </c>
      <c r="I483" s="287" t="s">
        <v>84</v>
      </c>
      <c r="J483" s="44" t="str">
        <f t="shared" si="371"/>
        <v>спортивная медицина</v>
      </c>
      <c r="K483" s="67" t="s">
        <v>128</v>
      </c>
      <c r="L483" s="68" t="s">
        <v>3</v>
      </c>
      <c r="M483" s="68" t="s">
        <v>5</v>
      </c>
      <c r="N483" s="98">
        <v>99</v>
      </c>
      <c r="O483" s="98">
        <v>100</v>
      </c>
      <c r="P483" s="51">
        <f t="shared" si="342"/>
        <v>101.01010101010101</v>
      </c>
      <c r="Q483" s="51"/>
      <c r="R483" s="276">
        <f>IFERROR(AVERAGE(P483:P484),"")</f>
        <v>101.01010101010101</v>
      </c>
      <c r="S483" s="274">
        <f t="shared" ref="S483" si="385">AVERAGE(Q483:Q484)</f>
        <v>100</v>
      </c>
      <c r="T483" s="272">
        <f>IFERROR((R483*0.7+S483*0.3)*2,S483*2)</f>
        <v>201.4141414141414</v>
      </c>
      <c r="U483" s="284" t="str">
        <f>IF(T483&lt;170,"ГЗ по услуге (работе) НЕ выполнено","")&amp;IF(AND(T483&gt;=170,T483&lt;=200),"ГЗ по услуге (работе) выполнено","")&amp;IF(T483&gt;200,"ГЗ по услуге (работе) ПЕРЕвыполнено","")</f>
        <v>ГЗ по услуге (работе) ПЕРЕвыполнено</v>
      </c>
      <c r="V483" s="287"/>
      <c r="W483" s="307">
        <f>AVERAGE(T483:T500)</f>
        <v>200.625205330505</v>
      </c>
      <c r="X483" s="303" t="str">
        <f>IF(W483&lt;170,"ГЗ по учреждению не выполнено","")&amp;IF(AND(W483&gt;=170,W483&lt;=200),"ГЗ по учреждению выполнено","")&amp;IF(W483&gt;200,"ГЗ по учреждению перевыполнено","")</f>
        <v>ГЗ по учреждению перевыполнено</v>
      </c>
    </row>
    <row r="484" spans="1:24" s="4" customFormat="1" ht="34.5" customHeight="1" thickBot="1" x14ac:dyDescent="0.3">
      <c r="A484" s="293"/>
      <c r="B484" s="44" t="str">
        <f t="shared" si="364"/>
        <v>ГБУЗ АО Областной врачебно-физкультурный диспансер</v>
      </c>
      <c r="C484" s="298"/>
      <c r="D484" s="19" t="str">
        <f t="shared" si="370"/>
        <v>ПМСП, включенная в базовую программу ОМС</v>
      </c>
      <c r="E484" s="289"/>
      <c r="F484" s="44" t="str">
        <f t="shared" si="372"/>
        <v>амбулаторно</v>
      </c>
      <c r="G484" s="289"/>
      <c r="H484" s="44" t="str">
        <f t="shared" si="373"/>
        <v>Не предусмотрено</v>
      </c>
      <c r="I484" s="289"/>
      <c r="J484" s="44" t="str">
        <f t="shared" si="371"/>
        <v>спортивная медицина</v>
      </c>
      <c r="K484" s="69" t="s">
        <v>40</v>
      </c>
      <c r="L484" s="70" t="s">
        <v>118</v>
      </c>
      <c r="M484" s="66" t="s">
        <v>42</v>
      </c>
      <c r="N484" s="162">
        <v>80000</v>
      </c>
      <c r="O484" s="164">
        <v>60000</v>
      </c>
      <c r="P484" s="53" t="str">
        <f t="shared" ref="P484" si="386">IF(AND(N484&lt;&gt;0,M484="Кач."),O484/N484*100,"")</f>
        <v/>
      </c>
      <c r="Q484" s="115">
        <f t="shared" ref="Q484" si="387">IF(AND(N484&lt;&gt;0,M484="объем"),(O484/N484*100)/$Y$2*12,"")</f>
        <v>100</v>
      </c>
      <c r="R484" s="280"/>
      <c r="S484" s="275"/>
      <c r="T484" s="273"/>
      <c r="U484" s="285"/>
      <c r="V484" s="288"/>
      <c r="W484" s="308"/>
      <c r="X484" s="304"/>
    </row>
    <row r="485" spans="1:24" s="4" customFormat="1" ht="34.5" customHeight="1" thickBot="1" x14ac:dyDescent="0.3">
      <c r="A485" s="293"/>
      <c r="B485" s="44" t="str">
        <f t="shared" si="364"/>
        <v>ГБУЗ АО Областной врачебно-физкультурный диспансер</v>
      </c>
      <c r="C485" s="298" t="s">
        <v>301</v>
      </c>
      <c r="D485" s="19" t="str">
        <f t="shared" si="370"/>
        <v>Первичная медико-санитарная помощь</v>
      </c>
      <c r="E485" s="287" t="s">
        <v>137</v>
      </c>
      <c r="F485" s="44" t="str">
        <f t="shared" si="372"/>
        <v>амбулаторно</v>
      </c>
      <c r="G485" s="287" t="s">
        <v>302</v>
      </c>
      <c r="H485" s="44" t="str">
        <f t="shared" si="373"/>
        <v>Проведение углубленных медицинских обследований спортсменов субъекта Российской федерации</v>
      </c>
      <c r="I485" s="287" t="s">
        <v>47</v>
      </c>
      <c r="J485" s="44" t="str">
        <f t="shared" si="371"/>
        <v>Не предусмотрено</v>
      </c>
      <c r="K485" s="67" t="s">
        <v>128</v>
      </c>
      <c r="L485" s="68" t="s">
        <v>3</v>
      </c>
      <c r="M485" s="68" t="s">
        <v>5</v>
      </c>
      <c r="N485" s="98">
        <v>99</v>
      </c>
      <c r="O485" s="98">
        <v>100</v>
      </c>
      <c r="P485" s="51">
        <f t="shared" ref="P485:P486" si="388">IF(AND(N485&lt;&gt;0,M485="Кач."),O485/N485*100,"")</f>
        <v>101.01010101010101</v>
      </c>
      <c r="Q485" s="51"/>
      <c r="R485" s="280">
        <f>IFERROR(AVERAGE(P485:P486),"")</f>
        <v>101.01010101010101</v>
      </c>
      <c r="S485" s="281">
        <f>AVERAGE(Q485:Q486)</f>
        <v>100</v>
      </c>
      <c r="T485" s="272">
        <f t="shared" ref="T485" si="389">IFERROR((R485*0.7+S485*0.3)*2,S485*2)</f>
        <v>201.4141414141414</v>
      </c>
      <c r="U485" s="284" t="str">
        <f t="shared" ref="U485" si="390">IF(T485&lt;170,"ГЗ по услуге (работе) НЕ выполнено","")&amp;IF(AND(T485&gt;=170,T485&lt;=200),"ГЗ по услуге (работе) выполнено","")&amp;IF(T485&gt;200,"ГЗ по услуге (работе) ПЕРЕвыполнено","")</f>
        <v>ГЗ по услуге (работе) ПЕРЕвыполнено</v>
      </c>
      <c r="V485" s="288"/>
      <c r="W485" s="308"/>
      <c r="X485" s="304"/>
    </row>
    <row r="486" spans="1:24" s="4" customFormat="1" ht="33.75" customHeight="1" thickBot="1" x14ac:dyDescent="0.3">
      <c r="A486" s="293"/>
      <c r="B486" s="44" t="str">
        <f t="shared" si="364"/>
        <v>ГБУЗ АО Областной врачебно-физкультурный диспансер</v>
      </c>
      <c r="C486" s="298"/>
      <c r="D486" s="19" t="str">
        <f t="shared" si="370"/>
        <v>Первичная медико-санитарная помощь</v>
      </c>
      <c r="E486" s="289"/>
      <c r="F486" s="44" t="str">
        <f t="shared" si="372"/>
        <v>амбулаторно</v>
      </c>
      <c r="G486" s="289"/>
      <c r="H486" s="44" t="str">
        <f t="shared" si="373"/>
        <v>Проведение углубленных медицинских обследований спортсменов субъекта Российской федерации</v>
      </c>
      <c r="I486" s="289"/>
      <c r="J486" s="44" t="str">
        <f t="shared" si="371"/>
        <v>Не предусмотрено</v>
      </c>
      <c r="K486" s="69" t="s">
        <v>303</v>
      </c>
      <c r="L486" s="70" t="s">
        <v>45</v>
      </c>
      <c r="M486" s="66" t="s">
        <v>42</v>
      </c>
      <c r="N486" s="162">
        <v>2456</v>
      </c>
      <c r="O486" s="95">
        <v>1842</v>
      </c>
      <c r="P486" s="53" t="str">
        <f t="shared" si="388"/>
        <v/>
      </c>
      <c r="Q486" s="115">
        <f t="shared" ref="Q486" si="391">IF(AND(N486&lt;&gt;0,M486="объем"),(O486/N486*100)/$Y$2*12,"")</f>
        <v>100</v>
      </c>
      <c r="R486" s="280"/>
      <c r="S486" s="281"/>
      <c r="T486" s="273"/>
      <c r="U486" s="285"/>
      <c r="V486" s="288"/>
      <c r="W486" s="308"/>
      <c r="X486" s="304"/>
    </row>
    <row r="487" spans="1:24" s="4" customFormat="1" ht="37.5" customHeight="1" thickBot="1" x14ac:dyDescent="0.3">
      <c r="A487" s="293"/>
      <c r="B487" s="44" t="str">
        <f t="shared" si="364"/>
        <v>ГБУЗ АО Областной врачебно-физкультурный диспансер</v>
      </c>
      <c r="C487" s="298"/>
      <c r="D487" s="19" t="str">
        <f t="shared" si="370"/>
        <v>Первичная медико-санитарная помощь</v>
      </c>
      <c r="E487" s="287" t="s">
        <v>137</v>
      </c>
      <c r="F487" s="44" t="str">
        <f t="shared" si="372"/>
        <v>амбулаторно</v>
      </c>
      <c r="G487" s="287" t="s">
        <v>302</v>
      </c>
      <c r="H487" s="44" t="str">
        <f t="shared" si="373"/>
        <v>Проведение углубленных медицинских обследований спортсменов субъекта Российской федерации</v>
      </c>
      <c r="I487" s="287" t="s">
        <v>47</v>
      </c>
      <c r="J487" s="44" t="str">
        <f t="shared" si="371"/>
        <v>Не предусмотрено</v>
      </c>
      <c r="K487" s="67" t="s">
        <v>128</v>
      </c>
      <c r="L487" s="68" t="s">
        <v>3</v>
      </c>
      <c r="M487" s="68" t="s">
        <v>5</v>
      </c>
      <c r="N487" s="98">
        <v>99</v>
      </c>
      <c r="O487" s="98">
        <v>100</v>
      </c>
      <c r="P487" s="51">
        <f t="shared" ref="P487:P488" si="392">IF(AND(N487&lt;&gt;0,M487="Кач."),O487/N487*100,"")</f>
        <v>101.01010101010101</v>
      </c>
      <c r="Q487" s="51"/>
      <c r="R487" s="280">
        <f>IFERROR(AVERAGE(P487:P488),"")</f>
        <v>101.01010101010101</v>
      </c>
      <c r="S487" s="281">
        <f>AVERAGE(Q487:Q488)</f>
        <v>100</v>
      </c>
      <c r="T487" s="272">
        <f t="shared" ref="T487" si="393">IFERROR((R487*0.7+S487*0.3)*2,S487*2)</f>
        <v>201.4141414141414</v>
      </c>
      <c r="U487" s="284" t="str">
        <f t="shared" ref="U487" si="394">IF(T487&lt;170,"ГЗ по услуге (работе) НЕ выполнено","")&amp;IF(AND(T487&gt;=170,T487&lt;=200),"ГЗ по услуге (работе) выполнено","")&amp;IF(T487&gt;200,"ГЗ по услуге (работе) ПЕРЕвыполнено","")</f>
        <v>ГЗ по услуге (работе) ПЕРЕвыполнено</v>
      </c>
      <c r="V487" s="288"/>
      <c r="W487" s="308"/>
      <c r="X487" s="304"/>
    </row>
    <row r="488" spans="1:24" s="4" customFormat="1" ht="35.25" customHeight="1" thickBot="1" x14ac:dyDescent="0.3">
      <c r="A488" s="293"/>
      <c r="B488" s="44" t="str">
        <f t="shared" si="364"/>
        <v>ГБУЗ АО Областной врачебно-физкультурный диспансер</v>
      </c>
      <c r="C488" s="298"/>
      <c r="D488" s="19" t="str">
        <f t="shared" si="370"/>
        <v>Первичная медико-санитарная помощь</v>
      </c>
      <c r="E488" s="289"/>
      <c r="F488" s="44" t="str">
        <f t="shared" si="372"/>
        <v>амбулаторно</v>
      </c>
      <c r="G488" s="289"/>
      <c r="H488" s="44" t="str">
        <f t="shared" si="373"/>
        <v>Проведение углубленных медицинских обследований спортсменов субъекта Российской федерации</v>
      </c>
      <c r="I488" s="289"/>
      <c r="J488" s="44" t="str">
        <f t="shared" si="371"/>
        <v>Не предусмотрено</v>
      </c>
      <c r="K488" s="69" t="s">
        <v>304</v>
      </c>
      <c r="L488" s="70" t="s">
        <v>45</v>
      </c>
      <c r="M488" s="66" t="s">
        <v>42</v>
      </c>
      <c r="N488" s="96">
        <v>636</v>
      </c>
      <c r="O488" s="95">
        <v>477</v>
      </c>
      <c r="P488" s="53" t="str">
        <f t="shared" si="392"/>
        <v/>
      </c>
      <c r="Q488" s="115">
        <f t="shared" ref="Q488" si="395">IF(AND(N488&lt;&gt;0,M488="объем"),(O488/N488*100)/$Y$2*12,"")</f>
        <v>100</v>
      </c>
      <c r="R488" s="280"/>
      <c r="S488" s="281"/>
      <c r="T488" s="273"/>
      <c r="U488" s="285"/>
      <c r="V488" s="288"/>
      <c r="W488" s="308"/>
      <c r="X488" s="304"/>
    </row>
    <row r="489" spans="1:24" s="4" customFormat="1" ht="31.5" customHeight="1" thickBot="1" x14ac:dyDescent="0.3">
      <c r="A489" s="293"/>
      <c r="B489" s="44" t="str">
        <f t="shared" si="364"/>
        <v>ГБУЗ АО Областной врачебно-физкультурный диспансер</v>
      </c>
      <c r="C489" s="298"/>
      <c r="D489" s="19" t="str">
        <f t="shared" si="370"/>
        <v>Первичная медико-санитарная помощь</v>
      </c>
      <c r="E489" s="287" t="s">
        <v>137</v>
      </c>
      <c r="F489" s="44" t="str">
        <f t="shared" si="372"/>
        <v>амбулаторно</v>
      </c>
      <c r="G489" s="287" t="s">
        <v>302</v>
      </c>
      <c r="H489" s="44" t="str">
        <f t="shared" si="373"/>
        <v>Проведение углубленных медицинских обследований спортсменов субъекта Российской федерации</v>
      </c>
      <c r="I489" s="287" t="s">
        <v>47</v>
      </c>
      <c r="J489" s="44" t="str">
        <f t="shared" si="371"/>
        <v>Не предусмотрено</v>
      </c>
      <c r="K489" s="67" t="s">
        <v>128</v>
      </c>
      <c r="L489" s="68" t="s">
        <v>3</v>
      </c>
      <c r="M489" s="68" t="s">
        <v>5</v>
      </c>
      <c r="N489" s="98">
        <v>99</v>
      </c>
      <c r="O489" s="98">
        <v>100</v>
      </c>
      <c r="P489" s="51">
        <f t="shared" ref="P489:P490" si="396">IF(AND(N489&lt;&gt;0,M489="Кач."),O489/N489*100,"")</f>
        <v>101.01010101010101</v>
      </c>
      <c r="Q489" s="51"/>
      <c r="R489" s="280">
        <f>IFERROR(AVERAGE(P489:P490),"")</f>
        <v>101.01010101010101</v>
      </c>
      <c r="S489" s="281">
        <f>AVERAGE(Q489:Q490)</f>
        <v>99.950470529965315</v>
      </c>
      <c r="T489" s="272">
        <f t="shared" ref="T489" si="397">IFERROR((R489*0.7+S489*0.3)*2,S489*2)</f>
        <v>201.38442373212058</v>
      </c>
      <c r="U489" s="284" t="str">
        <f t="shared" ref="U489" si="398">IF(T489&lt;170,"ГЗ по услуге (работе) НЕ выполнено","")&amp;IF(AND(T489&gt;=170,T489&lt;=200),"ГЗ по услуге (работе) выполнено","")&amp;IF(T489&gt;200,"ГЗ по услуге (работе) ПЕРЕвыполнено","")</f>
        <v>ГЗ по услуге (работе) ПЕРЕвыполнено</v>
      </c>
      <c r="V489" s="288"/>
      <c r="W489" s="308"/>
      <c r="X489" s="304"/>
    </row>
    <row r="490" spans="1:24" s="4" customFormat="1" ht="34.5" customHeight="1" thickBot="1" x14ac:dyDescent="0.3">
      <c r="A490" s="293"/>
      <c r="B490" s="44" t="str">
        <f t="shared" si="364"/>
        <v>ГБУЗ АО Областной врачебно-физкультурный диспансер</v>
      </c>
      <c r="C490" s="298"/>
      <c r="D490" s="19" t="str">
        <f t="shared" si="370"/>
        <v>Первичная медико-санитарная помощь</v>
      </c>
      <c r="E490" s="288"/>
      <c r="F490" s="44" t="str">
        <f t="shared" si="372"/>
        <v>амбулаторно</v>
      </c>
      <c r="G490" s="288"/>
      <c r="H490" s="44" t="str">
        <f t="shared" si="373"/>
        <v>Проведение углубленных медицинских обследований спортсменов субъекта Российской федерации</v>
      </c>
      <c r="I490" s="289"/>
      <c r="J490" s="44" t="str">
        <f t="shared" si="371"/>
        <v>Не предусмотрено</v>
      </c>
      <c r="K490" s="69" t="s">
        <v>305</v>
      </c>
      <c r="L490" s="70" t="s">
        <v>45</v>
      </c>
      <c r="M490" s="66" t="s">
        <v>42</v>
      </c>
      <c r="N490" s="96">
        <v>8076</v>
      </c>
      <c r="O490" s="164">
        <v>6054</v>
      </c>
      <c r="P490" s="53" t="str">
        <f t="shared" si="396"/>
        <v/>
      </c>
      <c r="Q490" s="115">
        <f t="shared" ref="Q490" si="399">IF(AND(N490&lt;&gt;0,M490="объем"),(O490/N490*100)/$Y$2*12,"")</f>
        <v>99.950470529965315</v>
      </c>
      <c r="R490" s="280"/>
      <c r="S490" s="281"/>
      <c r="T490" s="273"/>
      <c r="U490" s="285"/>
      <c r="V490" s="288"/>
      <c r="W490" s="308"/>
      <c r="X490" s="304"/>
    </row>
    <row r="491" spans="1:24" s="4" customFormat="1" ht="28.5" customHeight="1" thickBot="1" x14ac:dyDescent="0.3">
      <c r="A491" s="293"/>
      <c r="B491" s="44" t="str">
        <f t="shared" si="364"/>
        <v>ГБУЗ АО Областной врачебно-физкультурный диспансер</v>
      </c>
      <c r="C491" s="348" t="s">
        <v>124</v>
      </c>
      <c r="D491" s="19" t="str">
        <f t="shared" si="37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91" s="287" t="s">
        <v>244</v>
      </c>
      <c r="F491" s="44" t="str">
        <f t="shared" si="372"/>
        <v>дневной стационар</v>
      </c>
      <c r="G491" s="287" t="s">
        <v>203</v>
      </c>
      <c r="H491" s="44" t="str">
        <f t="shared" si="373"/>
        <v>спортсмены спортивных сборных команд</v>
      </c>
      <c r="I491" s="287" t="s">
        <v>72</v>
      </c>
      <c r="J491" s="44" t="str">
        <f t="shared" si="371"/>
        <v>неврология</v>
      </c>
      <c r="K491" s="67" t="s">
        <v>128</v>
      </c>
      <c r="L491" s="68" t="s">
        <v>3</v>
      </c>
      <c r="M491" s="68" t="s">
        <v>5</v>
      </c>
      <c r="N491" s="98">
        <v>99</v>
      </c>
      <c r="O491" s="98">
        <v>99</v>
      </c>
      <c r="P491" s="143">
        <f t="shared" ref="P491:P496" si="400">IF(AND(N491&lt;&gt;0,M491="Кач."),O491/N491*100,"")</f>
        <v>100</v>
      </c>
      <c r="Q491" s="142"/>
      <c r="R491" s="280">
        <f>IFERROR(AVERAGE(P491:P492),"")</f>
        <v>100</v>
      </c>
      <c r="S491" s="281">
        <f>AVERAGE(Q491:Q492)</f>
        <v>100</v>
      </c>
      <c r="T491" s="272">
        <f>IFERROR((R491*0.7+S491*0.3)*2,S491*2)</f>
        <v>200</v>
      </c>
      <c r="U491" s="285" t="str">
        <f t="shared" ref="U491" si="401">IF(T491&lt;170,"ГЗ по услуге (работе) НЕ выполнено","")&amp;IF(AND(T491&gt;=170,T491&lt;=200),"ГЗ по услуге (работе) выполнено","")&amp;IF(T491&gt;200,"ГЗ по услуге (работе) ПЕРЕвыполнено","")</f>
        <v>ГЗ по услуге (работе) выполнено</v>
      </c>
      <c r="V491" s="288"/>
      <c r="W491" s="308"/>
      <c r="X491" s="304"/>
    </row>
    <row r="492" spans="1:24" s="4" customFormat="1" ht="33" customHeight="1" thickBot="1" x14ac:dyDescent="0.3">
      <c r="A492" s="293"/>
      <c r="B492" s="44" t="str">
        <f t="shared" si="364"/>
        <v>ГБУЗ АО Областной врачебно-физкультурный диспансер</v>
      </c>
      <c r="C492" s="349"/>
      <c r="D492" s="19" t="str">
        <f t="shared" si="37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92" s="288"/>
      <c r="F492" s="44" t="str">
        <f t="shared" si="372"/>
        <v>дневной стационар</v>
      </c>
      <c r="G492" s="289"/>
      <c r="H492" s="44" t="str">
        <f t="shared" si="373"/>
        <v>спортсмены спортивных сборных команд</v>
      </c>
      <c r="I492" s="289"/>
      <c r="J492" s="44" t="str">
        <f t="shared" si="371"/>
        <v>неврология</v>
      </c>
      <c r="K492" s="69" t="s">
        <v>263</v>
      </c>
      <c r="L492" s="70" t="s">
        <v>118</v>
      </c>
      <c r="M492" s="66" t="s">
        <v>42</v>
      </c>
      <c r="N492" s="96">
        <v>80</v>
      </c>
      <c r="O492" s="95">
        <v>60</v>
      </c>
      <c r="P492" s="53" t="str">
        <f t="shared" si="400"/>
        <v/>
      </c>
      <c r="Q492" s="142">
        <f t="shared" ref="Q492:Q496" si="402">IF(AND(N492&lt;&gt;0,M492="объем"),(O492/N492*100)/$Y$2*12,"")</f>
        <v>100</v>
      </c>
      <c r="R492" s="280"/>
      <c r="S492" s="281"/>
      <c r="T492" s="273"/>
      <c r="U492" s="285"/>
      <c r="V492" s="288"/>
      <c r="W492" s="308"/>
      <c r="X492" s="304"/>
    </row>
    <row r="493" spans="1:24" s="4" customFormat="1" ht="34.5" customHeight="1" thickBot="1" x14ac:dyDescent="0.3">
      <c r="A493" s="293"/>
      <c r="B493" s="44" t="str">
        <f t="shared" si="364"/>
        <v>ГБУЗ АО Областной врачебно-физкультурный диспансер</v>
      </c>
      <c r="C493" s="349"/>
      <c r="D493" s="19" t="str">
        <f t="shared" si="37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93" s="288"/>
      <c r="F493" s="44" t="str">
        <f t="shared" si="372"/>
        <v>дневной стационар</v>
      </c>
      <c r="G493" s="287" t="s">
        <v>203</v>
      </c>
      <c r="H493" s="44" t="str">
        <f t="shared" si="373"/>
        <v>спортсмены спортивных сборных команд</v>
      </c>
      <c r="I493" s="287" t="s">
        <v>51</v>
      </c>
      <c r="J493" s="44" t="str">
        <f t="shared" si="371"/>
        <v>терапия</v>
      </c>
      <c r="K493" s="67" t="s">
        <v>128</v>
      </c>
      <c r="L493" s="68" t="s">
        <v>3</v>
      </c>
      <c r="M493" s="68" t="s">
        <v>5</v>
      </c>
      <c r="N493" s="98">
        <v>99</v>
      </c>
      <c r="O493" s="98">
        <v>99</v>
      </c>
      <c r="P493" s="143">
        <f t="shared" si="400"/>
        <v>100</v>
      </c>
      <c r="Q493" s="142"/>
      <c r="R493" s="280">
        <f>IFERROR(AVERAGE(P493:P494),"")</f>
        <v>100</v>
      </c>
      <c r="S493" s="281">
        <f>AVERAGE(Q493:Q494)</f>
        <v>100</v>
      </c>
      <c r="T493" s="273">
        <f t="shared" ref="T493" si="403">IFERROR((R493*0.7+S493*0.3)*2,S493*2)</f>
        <v>200</v>
      </c>
      <c r="U493" s="285" t="str">
        <f t="shared" ref="U493" si="404">IF(T493&lt;170,"ГЗ по услуге (работе) НЕ выполнено","")&amp;IF(AND(T493&gt;=170,T493&lt;=200),"ГЗ по услуге (работе) выполнено","")&amp;IF(T493&gt;200,"ГЗ по услуге (работе) ПЕРЕвыполнено","")</f>
        <v>ГЗ по услуге (работе) выполнено</v>
      </c>
      <c r="V493" s="288"/>
      <c r="W493" s="308"/>
      <c r="X493" s="304"/>
    </row>
    <row r="494" spans="1:24" s="4" customFormat="1" ht="33.75" customHeight="1" thickBot="1" x14ac:dyDescent="0.3">
      <c r="A494" s="293"/>
      <c r="B494" s="44" t="str">
        <f t="shared" si="364"/>
        <v>ГБУЗ АО Областной врачебно-физкультурный диспансер</v>
      </c>
      <c r="C494" s="349"/>
      <c r="D494" s="19" t="str">
        <f t="shared" si="37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94" s="288"/>
      <c r="F494" s="44" t="str">
        <f t="shared" si="372"/>
        <v>дневной стационар</v>
      </c>
      <c r="G494" s="289"/>
      <c r="H494" s="44" t="str">
        <f t="shared" si="373"/>
        <v>спортсмены спортивных сборных команд</v>
      </c>
      <c r="I494" s="289"/>
      <c r="J494" s="44" t="str">
        <f t="shared" si="371"/>
        <v>терапия</v>
      </c>
      <c r="K494" s="69" t="s">
        <v>263</v>
      </c>
      <c r="L494" s="70" t="s">
        <v>118</v>
      </c>
      <c r="M494" s="66" t="s">
        <v>42</v>
      </c>
      <c r="N494" s="96">
        <v>80</v>
      </c>
      <c r="O494" s="95">
        <v>60</v>
      </c>
      <c r="P494" s="53" t="str">
        <f t="shared" si="400"/>
        <v/>
      </c>
      <c r="Q494" s="142">
        <f t="shared" si="402"/>
        <v>100</v>
      </c>
      <c r="R494" s="280"/>
      <c r="S494" s="281"/>
      <c r="T494" s="273"/>
      <c r="U494" s="285"/>
      <c r="V494" s="288"/>
      <c r="W494" s="308"/>
      <c r="X494" s="304"/>
    </row>
    <row r="495" spans="1:24" s="4" customFormat="1" ht="30.75" customHeight="1" thickBot="1" x14ac:dyDescent="0.3">
      <c r="A495" s="293"/>
      <c r="B495" s="44" t="str">
        <f t="shared" si="364"/>
        <v>ГБУЗ АО Областной врачебно-физкультурный диспансер</v>
      </c>
      <c r="C495" s="349"/>
      <c r="D495" s="19" t="str">
        <f t="shared" si="37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95" s="288"/>
      <c r="F495" s="44" t="str">
        <f t="shared" si="372"/>
        <v>дневной стационар</v>
      </c>
      <c r="G495" s="287" t="s">
        <v>203</v>
      </c>
      <c r="H495" s="44" t="str">
        <f t="shared" si="373"/>
        <v>спортсмены спортивных сборных команд</v>
      </c>
      <c r="I495" s="287" t="s">
        <v>264</v>
      </c>
      <c r="J495" s="44" t="str">
        <f t="shared" si="371"/>
        <v>травматология</v>
      </c>
      <c r="K495" s="67" t="s">
        <v>128</v>
      </c>
      <c r="L495" s="68" t="s">
        <v>3</v>
      </c>
      <c r="M495" s="68" t="s">
        <v>5</v>
      </c>
      <c r="N495" s="98">
        <v>99</v>
      </c>
      <c r="O495" s="98">
        <v>100</v>
      </c>
      <c r="P495" s="143">
        <f t="shared" si="400"/>
        <v>101.01010101010101</v>
      </c>
      <c r="Q495" s="142"/>
      <c r="R495" s="280">
        <f>IFERROR(AVERAGE(P495:P496),"")</f>
        <v>101.01010101010101</v>
      </c>
      <c r="S495" s="281">
        <f>AVERAGE(Q495:Q496)</f>
        <v>100</v>
      </c>
      <c r="T495" s="273">
        <f t="shared" ref="T495" si="405">IFERROR((R495*0.7+S495*0.3)*2,S495*2)</f>
        <v>201.4141414141414</v>
      </c>
      <c r="U495" s="285" t="str">
        <f t="shared" ref="U495" si="406">IF(T495&lt;170,"ГЗ по услуге (работе) НЕ выполнено","")&amp;IF(AND(T495&gt;=170,T495&lt;=200),"ГЗ по услуге (работе) выполнено","")&amp;IF(T495&gt;200,"ГЗ по услуге (работе) ПЕРЕвыполнено","")</f>
        <v>ГЗ по услуге (работе) ПЕРЕвыполнено</v>
      </c>
      <c r="V495" s="288"/>
      <c r="W495" s="308"/>
      <c r="X495" s="304"/>
    </row>
    <row r="496" spans="1:24" s="4" customFormat="1" ht="36.75" customHeight="1" thickBot="1" x14ac:dyDescent="0.3">
      <c r="A496" s="293"/>
      <c r="B496" s="44" t="str">
        <f t="shared" si="364"/>
        <v>ГБУЗ АО Областной врачебно-физкультурный диспансер</v>
      </c>
      <c r="C496" s="350"/>
      <c r="D496" s="19" t="str">
        <f t="shared" si="37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96" s="289"/>
      <c r="F496" s="44" t="str">
        <f t="shared" si="372"/>
        <v>дневной стационар</v>
      </c>
      <c r="G496" s="289"/>
      <c r="H496" s="44" t="str">
        <f t="shared" si="373"/>
        <v>спортсмены спортивных сборных команд</v>
      </c>
      <c r="I496" s="289"/>
      <c r="J496" s="44" t="str">
        <f t="shared" si="371"/>
        <v>травматология</v>
      </c>
      <c r="K496" s="69" t="s">
        <v>263</v>
      </c>
      <c r="L496" s="70" t="s">
        <v>118</v>
      </c>
      <c r="M496" s="66" t="s">
        <v>42</v>
      </c>
      <c r="N496" s="96">
        <v>80</v>
      </c>
      <c r="O496" s="95">
        <v>60</v>
      </c>
      <c r="P496" s="53" t="str">
        <f t="shared" si="400"/>
        <v/>
      </c>
      <c r="Q496" s="142">
        <f t="shared" si="402"/>
        <v>100</v>
      </c>
      <c r="R496" s="277"/>
      <c r="S496" s="275"/>
      <c r="T496" s="278"/>
      <c r="U496" s="286"/>
      <c r="V496" s="289"/>
      <c r="W496" s="308"/>
      <c r="X496" s="304"/>
    </row>
    <row r="497" spans="1:24" s="4" customFormat="1" ht="29.25" customHeight="1" thickBot="1" x14ac:dyDescent="0.3">
      <c r="A497" s="293"/>
      <c r="B497" s="44" t="str">
        <f t="shared" si="364"/>
        <v>ГБУЗ АО Областной врачебно-физкультурный диспансер</v>
      </c>
      <c r="C497" s="382" t="s">
        <v>249</v>
      </c>
      <c r="D497" s="19" t="str">
        <f t="shared" ref="D497:D514" si="407">IF(C497="",D496,C497)</f>
        <v xml:space="preserve">Обеспечение мероприятий, направленных на охрану здоровья граждан </v>
      </c>
      <c r="E497" s="284" t="s">
        <v>47</v>
      </c>
      <c r="F497" s="44" t="str">
        <f t="shared" si="372"/>
        <v>Не предусмотрено</v>
      </c>
      <c r="G497" s="284" t="s">
        <v>47</v>
      </c>
      <c r="H497" s="44" t="str">
        <f t="shared" si="373"/>
        <v>Не предусмотрено</v>
      </c>
      <c r="I497" s="284" t="s">
        <v>47</v>
      </c>
      <c r="J497" s="44" t="str">
        <f t="shared" si="371"/>
        <v>Не предусмотрено</v>
      </c>
      <c r="K497" s="68" t="s">
        <v>173</v>
      </c>
      <c r="L497" s="68" t="s">
        <v>3</v>
      </c>
      <c r="M497" s="68" t="s">
        <v>5</v>
      </c>
      <c r="N497" s="98">
        <v>99</v>
      </c>
      <c r="O497" s="98">
        <v>98</v>
      </c>
      <c r="P497" s="57">
        <f t="shared" si="342"/>
        <v>98.98989898989899</v>
      </c>
      <c r="Q497" s="57"/>
      <c r="R497" s="276">
        <f>IFERROR(AVERAGE(P497:P498),"")</f>
        <v>98.98989898989899</v>
      </c>
      <c r="S497" s="274">
        <f>AVERAGE(Q497:Q498)</f>
        <v>100</v>
      </c>
      <c r="T497" s="272">
        <f>IFERROR((R497*0.7+S497*0.3)*2,S497*2)</f>
        <v>198.58585858585857</v>
      </c>
      <c r="U497" s="295" t="str">
        <f>IF(T497&lt;170,"ГЗ по услуге (работе) НЕ выполнено","")&amp;IF(AND(T497&gt;=170,T497&lt;=200),"ГЗ по услуге (работе) выполнено","")&amp;IF(T497&gt;200,"ГЗ по услуге (работе) ПЕРЕвыполнено","")</f>
        <v>ГЗ по услуге (работе) выполнено</v>
      </c>
      <c r="V497" s="300"/>
      <c r="W497" s="308"/>
      <c r="X497" s="304"/>
    </row>
    <row r="498" spans="1:24" s="4" customFormat="1" ht="36.75" customHeight="1" thickBot="1" x14ac:dyDescent="0.3">
      <c r="A498" s="293"/>
      <c r="B498" s="44" t="str">
        <f t="shared" si="364"/>
        <v>ГБУЗ АО Областной врачебно-физкультурный диспансер</v>
      </c>
      <c r="C498" s="382"/>
      <c r="D498" s="19" t="str">
        <f t="shared" si="407"/>
        <v xml:space="preserve">Обеспечение мероприятий, направленных на охрану здоровья граждан </v>
      </c>
      <c r="E498" s="286"/>
      <c r="F498" s="44" t="str">
        <f t="shared" si="372"/>
        <v>Не предусмотрено</v>
      </c>
      <c r="G498" s="286"/>
      <c r="H498" s="44" t="str">
        <f t="shared" si="373"/>
        <v>Не предусмотрено</v>
      </c>
      <c r="I498" s="286"/>
      <c r="J498" s="44" t="str">
        <f t="shared" si="371"/>
        <v>Не предусмотрено</v>
      </c>
      <c r="K498" s="69" t="s">
        <v>172</v>
      </c>
      <c r="L498" s="81" t="s">
        <v>58</v>
      </c>
      <c r="M498" s="76" t="s">
        <v>42</v>
      </c>
      <c r="N498" s="162">
        <v>32180</v>
      </c>
      <c r="O498" s="164">
        <v>24135</v>
      </c>
      <c r="P498" s="58" t="str">
        <f t="shared" si="342"/>
        <v/>
      </c>
      <c r="Q498" s="59">
        <f t="shared" ref="Q498" si="408">IF(AND(N498&lt;&gt;0,M498="объем"),(O498/N498*100)/$Y$2*12,"")</f>
        <v>100</v>
      </c>
      <c r="R498" s="277"/>
      <c r="S498" s="275"/>
      <c r="T498" s="278"/>
      <c r="U498" s="295"/>
      <c r="V498" s="300"/>
      <c r="W498" s="308"/>
      <c r="X498" s="304"/>
    </row>
    <row r="499" spans="1:24" s="4" customFormat="1" ht="32.25" customHeight="1" thickBot="1" x14ac:dyDescent="0.3">
      <c r="A499" s="293"/>
      <c r="B499" s="44" t="str">
        <f t="shared" si="364"/>
        <v>ГБУЗ АО Областной врачебно-физкультурный диспансер</v>
      </c>
      <c r="C499" s="318" t="s">
        <v>338</v>
      </c>
      <c r="D499" s="19" t="str">
        <f t="shared" si="407"/>
        <v>Содержание (эксплуатация) имущества, находящего в собственности Астраханской области</v>
      </c>
      <c r="E499" s="295" t="s">
        <v>275</v>
      </c>
      <c r="F499" s="44" t="str">
        <f t="shared" si="372"/>
        <v>заключение договоров</v>
      </c>
      <c r="G499" s="295" t="s">
        <v>277</v>
      </c>
      <c r="H499" s="44" t="str">
        <f t="shared" si="37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99" s="295" t="s">
        <v>276</v>
      </c>
      <c r="J499" s="44" t="str">
        <f t="shared" ref="J499:J514" si="409">IF(I499="",J498,I499)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99" s="71" t="s">
        <v>227</v>
      </c>
      <c r="L499" s="70" t="s">
        <v>3</v>
      </c>
      <c r="M499" s="68" t="s">
        <v>5</v>
      </c>
      <c r="N499" s="98">
        <v>100</v>
      </c>
      <c r="O499" s="98">
        <v>100</v>
      </c>
      <c r="P499" s="57">
        <f t="shared" ref="P499:P500" si="410">IF(AND(N499&lt;&gt;0,M499="Кач."),O499/N499*100,"")</f>
        <v>100</v>
      </c>
      <c r="Q499" s="57"/>
      <c r="R499" s="276">
        <f>IFERROR(AVERAGE(P499:P500),"")</f>
        <v>100</v>
      </c>
      <c r="S499" s="274">
        <f>AVERAGE(Q499:Q500)</f>
        <v>100</v>
      </c>
      <c r="T499" s="272">
        <f>IFERROR((R499*0.7+S499*0.3)*2,S499*2)</f>
        <v>200</v>
      </c>
      <c r="U499" s="295" t="str">
        <f>IF(T499&lt;170,"ГЗ по услуге (работе) НЕ выполнено","")&amp;IF(AND(T499&gt;=170,T499&lt;=200),"ГЗ по услуге (работе) выполнено","")&amp;IF(T499&gt;200,"ГЗ по услуге (работе) ПЕРЕвыполнено","")</f>
        <v>ГЗ по услуге (работе) выполнено</v>
      </c>
      <c r="V499" s="287"/>
      <c r="W499" s="308"/>
      <c r="X499" s="304"/>
    </row>
    <row r="500" spans="1:24" s="4" customFormat="1" ht="36" customHeight="1" thickBot="1" x14ac:dyDescent="0.3">
      <c r="A500" s="294"/>
      <c r="B500" s="44" t="str">
        <f t="shared" si="364"/>
        <v>ГБУЗ АО Областной врачебно-физкультурный диспансер</v>
      </c>
      <c r="C500" s="320"/>
      <c r="D500" s="19" t="str">
        <f t="shared" si="407"/>
        <v>Содержание (эксплуатация) имущества, находящего в собственности Астраханской области</v>
      </c>
      <c r="E500" s="295"/>
      <c r="F500" s="44" t="str">
        <f t="shared" si="372"/>
        <v>заключение договоров</v>
      </c>
      <c r="G500" s="295"/>
      <c r="H500" s="44" t="str">
        <f t="shared" si="37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500" s="295"/>
      <c r="J500" s="44" t="str">
        <f t="shared" si="40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500" s="72" t="s">
        <v>232</v>
      </c>
      <c r="L500" s="70" t="s">
        <v>228</v>
      </c>
      <c r="M500" s="76" t="s">
        <v>42</v>
      </c>
      <c r="N500" s="96">
        <v>0.93</v>
      </c>
      <c r="O500" s="96">
        <v>0.93</v>
      </c>
      <c r="P500" s="58" t="str">
        <f t="shared" si="410"/>
        <v/>
      </c>
      <c r="Q500" s="55">
        <f>IF(AND(N500&lt;&gt;0,M500="объем"),(O500/N500*100),"")</f>
        <v>100</v>
      </c>
      <c r="R500" s="277"/>
      <c r="S500" s="275"/>
      <c r="T500" s="278"/>
      <c r="U500" s="295"/>
      <c r="V500" s="289"/>
      <c r="W500" s="309"/>
      <c r="X500" s="305"/>
    </row>
    <row r="501" spans="1:24" s="4" customFormat="1" ht="37.5" customHeight="1" thickBot="1" x14ac:dyDescent="0.3">
      <c r="A501" s="330" t="s">
        <v>34</v>
      </c>
      <c r="B501" s="44" t="str">
        <f t="shared" ref="B501:B556" si="411">IF(A501="",B500,A501)</f>
        <v xml:space="preserve">ГБУЗ АО Областной центр по профилактике и борьбе со СПИД </v>
      </c>
      <c r="C501" s="297" t="s">
        <v>119</v>
      </c>
      <c r="D501" s="19" t="str">
        <f t="shared" si="407"/>
        <v>ПМСП, не включенная в базовую программу ОМС</v>
      </c>
      <c r="E501" s="300" t="s">
        <v>137</v>
      </c>
      <c r="F501" s="44" t="str">
        <f t="shared" si="372"/>
        <v>амбулаторно</v>
      </c>
      <c r="G501" s="300" t="s">
        <v>164</v>
      </c>
      <c r="H501" s="44" t="str">
        <f t="shared" si="373"/>
        <v>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501" s="300" t="s">
        <v>162</v>
      </c>
      <c r="J501" s="44" t="str">
        <f t="shared" si="409"/>
        <v>по профилю дерматовенерология (в части венерологии)</v>
      </c>
      <c r="K501" s="67" t="s">
        <v>128</v>
      </c>
      <c r="L501" s="68" t="s">
        <v>3</v>
      </c>
      <c r="M501" s="68" t="s">
        <v>5</v>
      </c>
      <c r="N501" s="98">
        <v>99</v>
      </c>
      <c r="O501" s="98">
        <v>99</v>
      </c>
      <c r="P501" s="51">
        <f t="shared" si="342"/>
        <v>100</v>
      </c>
      <c r="Q501" s="51"/>
      <c r="R501" s="283">
        <f>IFERROR(AVERAGE(P501:P503),"")</f>
        <v>100</v>
      </c>
      <c r="S501" s="282">
        <f>AVERAGE(Q501:Q503)</f>
        <v>100.60240963855422</v>
      </c>
      <c r="T501" s="279">
        <f>IFERROR((R501*0.7+S501*0.3)*2,S501*2)</f>
        <v>200.36144578313252</v>
      </c>
      <c r="U501" s="295" t="str">
        <f>IF(T501&lt;170,"ГЗ по услуге (работе) НЕ выполнено","")&amp;IF(AND(T501&gt;=170,T501&lt;=200),"ГЗ по услуге (работе) выполнено","")&amp;IF(T501&gt;200,"ГЗ по услуге (работе) ПЕРЕвыполнено","")</f>
        <v>ГЗ по услуге (работе) ПЕРЕвыполнено</v>
      </c>
      <c r="V501" s="300"/>
      <c r="W501" s="361">
        <f>AVERAGE(T501:T536)</f>
        <v>204.17271344659059</v>
      </c>
      <c r="X501" s="368" t="str">
        <f>IF(W501&lt;170,"ГЗ по учреждению не выполнено","")&amp;IF(AND(W501&gt;=170,W501&lt;=200),"ГЗ по учреждению выполнено","")&amp;IF(W501&gt;200,"ГЗ по учреждению перевыполнено","")</f>
        <v>ГЗ по учреждению перевыполнено</v>
      </c>
    </row>
    <row r="502" spans="1:24" s="4" customFormat="1" ht="34.5" customHeight="1" thickBot="1" x14ac:dyDescent="0.3">
      <c r="A502" s="331"/>
      <c r="B502" s="44" t="str">
        <f t="shared" si="411"/>
        <v xml:space="preserve">ГБУЗ АО Областной центр по профилактике и борьбе со СПИД </v>
      </c>
      <c r="C502" s="298"/>
      <c r="D502" s="19" t="str">
        <f t="shared" si="407"/>
        <v>ПМСП, не включенная в базовую программу ОМС</v>
      </c>
      <c r="E502" s="300"/>
      <c r="F502" s="44" t="str">
        <f t="shared" si="372"/>
        <v>амбулаторно</v>
      </c>
      <c r="G502" s="300"/>
      <c r="H502" s="44" t="str">
        <f t="shared" si="373"/>
        <v>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502" s="300"/>
      <c r="J502" s="44" t="str">
        <f t="shared" si="409"/>
        <v>по профилю дерматовенерология (в части венерологии)</v>
      </c>
      <c r="K502" s="69" t="s">
        <v>40</v>
      </c>
      <c r="L502" s="70" t="s">
        <v>118</v>
      </c>
      <c r="M502" s="66" t="s">
        <v>42</v>
      </c>
      <c r="N502" s="96">
        <v>664</v>
      </c>
      <c r="O502" s="95">
        <v>504</v>
      </c>
      <c r="P502" s="53" t="str">
        <f t="shared" si="342"/>
        <v/>
      </c>
      <c r="Q502" s="216">
        <f t="shared" ref="Q502" si="412">IF(AND(N502&lt;&gt;0,M502="объем"),(O502/N502*100)/$Y$2*12,"")</f>
        <v>101.20481927710844</v>
      </c>
      <c r="R502" s="283"/>
      <c r="S502" s="282"/>
      <c r="T502" s="279"/>
      <c r="U502" s="295"/>
      <c r="V502" s="300"/>
      <c r="W502" s="361"/>
      <c r="X502" s="368"/>
    </row>
    <row r="503" spans="1:24" s="4" customFormat="1" ht="36" customHeight="1" thickBot="1" x14ac:dyDescent="0.3">
      <c r="A503" s="331"/>
      <c r="B503" s="44" t="str">
        <f t="shared" si="411"/>
        <v xml:space="preserve">ГБУЗ АО Областной центр по профилактике и борьбе со СПИД </v>
      </c>
      <c r="C503" s="298"/>
      <c r="D503" s="19" t="str">
        <f t="shared" si="407"/>
        <v>ПМСП, не включенная в базовую программу ОМС</v>
      </c>
      <c r="E503" s="300"/>
      <c r="F503" s="44" t="str">
        <f t="shared" si="372"/>
        <v>амбулаторно</v>
      </c>
      <c r="G503" s="300"/>
      <c r="H503" s="44" t="str">
        <f t="shared" si="373"/>
        <v>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503" s="300"/>
      <c r="J503" s="44" t="str">
        <f t="shared" si="409"/>
        <v>по профилю дерматовенерология (в части венерологии)</v>
      </c>
      <c r="K503" s="64" t="s">
        <v>133</v>
      </c>
      <c r="L503" s="65" t="s">
        <v>118</v>
      </c>
      <c r="M503" s="66" t="s">
        <v>42</v>
      </c>
      <c r="N503" s="96">
        <v>20</v>
      </c>
      <c r="O503" s="96">
        <v>15</v>
      </c>
      <c r="P503" s="53"/>
      <c r="Q503" s="52">
        <f t="shared" ref="Q503:Q506" si="413">IF(AND(N503&lt;&gt;0,M503="объем"),(O503/N503*100)/$Y$2*12,"")</f>
        <v>100</v>
      </c>
      <c r="R503" s="283"/>
      <c r="S503" s="282"/>
      <c r="T503" s="279"/>
      <c r="U503" s="295"/>
      <c r="V503" s="300"/>
      <c r="W503" s="361"/>
      <c r="X503" s="368"/>
    </row>
    <row r="504" spans="1:24" s="4" customFormat="1" ht="34.5" customHeight="1" thickBot="1" x14ac:dyDescent="0.3">
      <c r="A504" s="331"/>
      <c r="B504" s="44" t="str">
        <f t="shared" si="411"/>
        <v xml:space="preserve">ГБУЗ АО Областной центр по профилактике и борьбе со СПИД </v>
      </c>
      <c r="C504" s="298"/>
      <c r="D504" s="19" t="str">
        <f t="shared" si="407"/>
        <v>ПМСП, не включенная в базовую программу ОМС</v>
      </c>
      <c r="E504" s="300" t="s">
        <v>137</v>
      </c>
      <c r="F504" s="44" t="str">
        <f t="shared" si="372"/>
        <v>амбулаторно</v>
      </c>
      <c r="G504" s="300" t="s">
        <v>140</v>
      </c>
      <c r="H504" s="44" t="str">
        <f t="shared" si="37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04" s="300" t="s">
        <v>139</v>
      </c>
      <c r="J504" s="44" t="str">
        <f t="shared" si="409"/>
        <v>по профилю Фтизиатрия</v>
      </c>
      <c r="K504" s="67" t="s">
        <v>128</v>
      </c>
      <c r="L504" s="67" t="s">
        <v>3</v>
      </c>
      <c r="M504" s="67" t="s">
        <v>5</v>
      </c>
      <c r="N504" s="98">
        <v>99</v>
      </c>
      <c r="O504" s="98">
        <v>99</v>
      </c>
      <c r="P504" s="51">
        <f t="shared" si="342"/>
        <v>100</v>
      </c>
      <c r="Q504" s="51"/>
      <c r="R504" s="283">
        <f>IFERROR(AVERAGE(P504:P506),"")</f>
        <v>100</v>
      </c>
      <c r="S504" s="282">
        <f>AVERAGE(Q504:Q506)</f>
        <v>102.25318197454419</v>
      </c>
      <c r="T504" s="279">
        <f>IFERROR((R504*0.7+S504*0.3)*2,S504*2)</f>
        <v>201.35190918472651</v>
      </c>
      <c r="U504" s="295" t="str">
        <f>IF(T504&lt;170,"ГЗ по услуге (работе) НЕ выполнено","")&amp;IF(AND(T504&gt;=170,T504&lt;=200),"ГЗ по услуге (работе) выполнено","")&amp;IF(T504&gt;200,"ГЗ по услуге (работе) ПЕРЕвыполнено","")</f>
        <v>ГЗ по услуге (работе) ПЕРЕвыполнено</v>
      </c>
      <c r="V504" s="300"/>
      <c r="W504" s="361"/>
      <c r="X504" s="368"/>
    </row>
    <row r="505" spans="1:24" s="4" customFormat="1" ht="31.5" customHeight="1" thickBot="1" x14ac:dyDescent="0.3">
      <c r="A505" s="331"/>
      <c r="B505" s="44" t="str">
        <f t="shared" si="411"/>
        <v xml:space="preserve">ГБУЗ АО Областной центр по профилактике и борьбе со СПИД </v>
      </c>
      <c r="C505" s="298"/>
      <c r="D505" s="19" t="str">
        <f t="shared" si="407"/>
        <v>ПМСП, не включенная в базовую программу ОМС</v>
      </c>
      <c r="E505" s="300"/>
      <c r="F505" s="44" t="str">
        <f t="shared" ref="F505:F578" si="414">IF(E505="",F504,E505)</f>
        <v>амбулаторно</v>
      </c>
      <c r="G505" s="300"/>
      <c r="H505" s="44" t="str">
        <f t="shared" ref="H505:H578" si="415">IF(G505="",H504,G505)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05" s="300"/>
      <c r="J505" s="44" t="str">
        <f t="shared" si="409"/>
        <v>по профилю Фтизиатрия</v>
      </c>
      <c r="K505" s="64" t="s">
        <v>40</v>
      </c>
      <c r="L505" s="65" t="s">
        <v>118</v>
      </c>
      <c r="M505" s="66" t="s">
        <v>42</v>
      </c>
      <c r="N505" s="101">
        <v>2176</v>
      </c>
      <c r="O505" s="139">
        <v>1696</v>
      </c>
      <c r="P505" s="53"/>
      <c r="Q505" s="52">
        <f t="shared" si="413"/>
        <v>103.92156862745097</v>
      </c>
      <c r="R505" s="283"/>
      <c r="S505" s="282"/>
      <c r="T505" s="279"/>
      <c r="U505" s="295"/>
      <c r="V505" s="300"/>
      <c r="W505" s="361"/>
      <c r="X505" s="368"/>
    </row>
    <row r="506" spans="1:24" s="4" customFormat="1" ht="34.5" customHeight="1" thickBot="1" x14ac:dyDescent="0.3">
      <c r="A506" s="331"/>
      <c r="B506" s="44" t="str">
        <f t="shared" si="411"/>
        <v xml:space="preserve">ГБУЗ АО Областной центр по профилактике и борьбе со СПИД </v>
      </c>
      <c r="C506" s="298"/>
      <c r="D506" s="19" t="str">
        <f t="shared" si="407"/>
        <v>ПМСП, не включенная в базовую программу ОМС</v>
      </c>
      <c r="E506" s="300"/>
      <c r="F506" s="44" t="str">
        <f t="shared" si="414"/>
        <v>амбулаторно</v>
      </c>
      <c r="G506" s="300"/>
      <c r="H506" s="44" t="str">
        <f t="shared" si="41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06" s="300"/>
      <c r="J506" s="44" t="str">
        <f t="shared" si="409"/>
        <v>по профилю Фтизиатрия</v>
      </c>
      <c r="K506" s="64" t="s">
        <v>133</v>
      </c>
      <c r="L506" s="65" t="s">
        <v>118</v>
      </c>
      <c r="M506" s="66" t="s">
        <v>42</v>
      </c>
      <c r="N506" s="96">
        <v>456</v>
      </c>
      <c r="O506" s="96">
        <v>344</v>
      </c>
      <c r="P506" s="53"/>
      <c r="Q506" s="52">
        <f t="shared" si="413"/>
        <v>100.58479532163743</v>
      </c>
      <c r="R506" s="283"/>
      <c r="S506" s="282"/>
      <c r="T506" s="279"/>
      <c r="U506" s="295"/>
      <c r="V506" s="300"/>
      <c r="W506" s="361"/>
      <c r="X506" s="368"/>
    </row>
    <row r="507" spans="1:24" s="4" customFormat="1" ht="34.5" customHeight="1" thickBot="1" x14ac:dyDescent="0.3">
      <c r="A507" s="331"/>
      <c r="B507" s="44" t="str">
        <f t="shared" si="411"/>
        <v xml:space="preserve">ГБУЗ АО Областной центр по профилактике и борьбе со СПИД </v>
      </c>
      <c r="C507" s="298"/>
      <c r="D507" s="19" t="str">
        <f t="shared" si="407"/>
        <v>ПМСП, не включенная в базовую программу ОМС</v>
      </c>
      <c r="E507" s="300" t="s">
        <v>137</v>
      </c>
      <c r="F507" s="44" t="str">
        <f t="shared" si="414"/>
        <v>амбулаторно</v>
      </c>
      <c r="G507" s="300" t="s">
        <v>161</v>
      </c>
      <c r="H507" s="44" t="str">
        <f t="shared" si="41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07" s="300" t="s">
        <v>265</v>
      </c>
      <c r="J507" s="44" t="str">
        <f t="shared" si="409"/>
        <v>по профилю психиатрия-наркология</v>
      </c>
      <c r="K507" s="67" t="s">
        <v>128</v>
      </c>
      <c r="L507" s="67" t="s">
        <v>3</v>
      </c>
      <c r="M507" s="67" t="s">
        <v>5</v>
      </c>
      <c r="N507" s="98">
        <v>99</v>
      </c>
      <c r="O507" s="98">
        <v>99</v>
      </c>
      <c r="P507" s="51">
        <f t="shared" ref="P507" si="416">IF(AND(N507&lt;&gt;0,M507="Кач."),O507/N507*100,"")</f>
        <v>100</v>
      </c>
      <c r="Q507" s="51"/>
      <c r="R507" s="283">
        <f>IFERROR(AVERAGE(P507:P509),"")</f>
        <v>100</v>
      </c>
      <c r="S507" s="282">
        <f>AVERAGE(Q507:Q509)</f>
        <v>104.24943099524106</v>
      </c>
      <c r="T507" s="279">
        <f>IFERROR((R507*0.7+S507*0.3)*2,S507*2)</f>
        <v>202.54965859714463</v>
      </c>
      <c r="U507" s="295" t="str">
        <f>IF(T507&lt;170,"ГЗ по услуге (работе) НЕ выполнено","")&amp;IF(AND(T507&gt;=170,T507&lt;=200),"ГЗ по услуге (работе) выполнено","")&amp;IF(T507&gt;200,"ГЗ по услуге (работе) ПЕРЕвыполнено","")</f>
        <v>ГЗ по услуге (работе) ПЕРЕвыполнено</v>
      </c>
      <c r="V507" s="300"/>
      <c r="W507" s="361"/>
      <c r="X507" s="368"/>
    </row>
    <row r="508" spans="1:24" s="4" customFormat="1" ht="30.75" customHeight="1" thickBot="1" x14ac:dyDescent="0.3">
      <c r="A508" s="331"/>
      <c r="B508" s="44" t="str">
        <f t="shared" si="411"/>
        <v xml:space="preserve">ГБУЗ АО Областной центр по профилактике и борьбе со СПИД </v>
      </c>
      <c r="C508" s="298"/>
      <c r="D508" s="19" t="str">
        <f t="shared" si="407"/>
        <v>ПМСП, не включенная в базовую программу ОМС</v>
      </c>
      <c r="E508" s="300"/>
      <c r="F508" s="44" t="str">
        <f t="shared" si="414"/>
        <v>амбулаторно</v>
      </c>
      <c r="G508" s="300"/>
      <c r="H508" s="44" t="str">
        <f t="shared" si="41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08" s="300"/>
      <c r="J508" s="44" t="str">
        <f t="shared" si="409"/>
        <v>по профилю психиатрия-наркология</v>
      </c>
      <c r="K508" s="64" t="s">
        <v>40</v>
      </c>
      <c r="L508" s="65" t="s">
        <v>118</v>
      </c>
      <c r="M508" s="66" t="s">
        <v>42</v>
      </c>
      <c r="N508" s="101">
        <v>2864</v>
      </c>
      <c r="O508" s="101">
        <v>2251</v>
      </c>
      <c r="P508" s="53"/>
      <c r="Q508" s="52">
        <f>IF(AND(N508&lt;&gt;0,M508="объем"),(O508/N508*100)/$Y$2*12,"")</f>
        <v>104.79515828677839</v>
      </c>
      <c r="R508" s="283"/>
      <c r="S508" s="282"/>
      <c r="T508" s="279"/>
      <c r="U508" s="295"/>
      <c r="V508" s="300"/>
      <c r="W508" s="361"/>
      <c r="X508" s="368"/>
    </row>
    <row r="509" spans="1:24" s="4" customFormat="1" ht="33.75" customHeight="1" thickBot="1" x14ac:dyDescent="0.3">
      <c r="A509" s="331"/>
      <c r="B509" s="44" t="str">
        <f t="shared" si="411"/>
        <v xml:space="preserve">ГБУЗ АО Областной центр по профилактике и борьбе со СПИД </v>
      </c>
      <c r="C509" s="298"/>
      <c r="D509" s="19" t="str">
        <f t="shared" si="407"/>
        <v>ПМСП, не включенная в базовую программу ОМС</v>
      </c>
      <c r="E509" s="300"/>
      <c r="F509" s="44" t="str">
        <f t="shared" si="414"/>
        <v>амбулаторно</v>
      </c>
      <c r="G509" s="300"/>
      <c r="H509" s="44" t="str">
        <f t="shared" si="41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09" s="300"/>
      <c r="J509" s="44" t="str">
        <f t="shared" si="409"/>
        <v>по профилю психиатрия-наркология</v>
      </c>
      <c r="K509" s="64" t="s">
        <v>133</v>
      </c>
      <c r="L509" s="65" t="s">
        <v>118</v>
      </c>
      <c r="M509" s="66" t="s">
        <v>42</v>
      </c>
      <c r="N509" s="96">
        <v>180</v>
      </c>
      <c r="O509" s="101">
        <v>140</v>
      </c>
      <c r="P509" s="53"/>
      <c r="Q509" s="52">
        <f>IF(AND(N509&lt;&gt;0,M509="объем"),(O509/N509*100)/$Y$2*12,"")</f>
        <v>103.70370370370372</v>
      </c>
      <c r="R509" s="283"/>
      <c r="S509" s="282"/>
      <c r="T509" s="279"/>
      <c r="U509" s="295"/>
      <c r="V509" s="300"/>
      <c r="W509" s="361"/>
      <c r="X509" s="368"/>
    </row>
    <row r="510" spans="1:24" s="4" customFormat="1" ht="31.5" customHeight="1" thickBot="1" x14ac:dyDescent="0.3">
      <c r="A510" s="331"/>
      <c r="B510" s="44" t="str">
        <f t="shared" si="411"/>
        <v xml:space="preserve">ГБУЗ АО Областной центр по профилактике и борьбе со СПИД </v>
      </c>
      <c r="C510" s="298"/>
      <c r="D510" s="19" t="str">
        <f t="shared" si="407"/>
        <v>ПМСП, не включенная в базовую программу ОМС</v>
      </c>
      <c r="E510" s="300" t="s">
        <v>137</v>
      </c>
      <c r="F510" s="44" t="str">
        <f t="shared" si="414"/>
        <v>амбулаторно</v>
      </c>
      <c r="G510" s="300" t="s">
        <v>165</v>
      </c>
      <c r="H510" s="44" t="str">
        <f t="shared" si="41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инфекционные болезни (в части синдрома приобретенного иммунодефицита (ВИЧ-инфекции</v>
      </c>
      <c r="I510" s="300" t="s">
        <v>166</v>
      </c>
      <c r="J510" s="44" t="str">
        <f t="shared" si="409"/>
        <v xml:space="preserve"> по профилю ВИЧ-инфекции</v>
      </c>
      <c r="K510" s="67" t="s">
        <v>128</v>
      </c>
      <c r="L510" s="67" t="s">
        <v>3</v>
      </c>
      <c r="M510" s="67" t="s">
        <v>5</v>
      </c>
      <c r="N510" s="98">
        <v>99</v>
      </c>
      <c r="O510" s="98">
        <v>99</v>
      </c>
      <c r="P510" s="51">
        <f t="shared" ref="P510" si="417">IF(AND(N510&lt;&gt;0,M510="Кач."),O510/N510*100,"")</f>
        <v>100</v>
      </c>
      <c r="Q510" s="51"/>
      <c r="R510" s="283">
        <f>IFERROR(AVERAGE(P510:P512),"")</f>
        <v>100</v>
      </c>
      <c r="S510" s="282">
        <f>AVERAGE(Q510:Q512)</f>
        <v>104.62820961652119</v>
      </c>
      <c r="T510" s="279">
        <f>IFERROR((R510*0.7+S510*0.3)*2,S510*2)</f>
        <v>202.77692576991271</v>
      </c>
      <c r="U510" s="295" t="str">
        <f>IF(T510&lt;170,"ГЗ по услуге (работе) НЕ выполнено","")&amp;IF(AND(T510&gt;=170,T510&lt;=200),"ГЗ по услуге (работе) выполнено","")&amp;IF(T510&gt;200,"ГЗ по услуге (работе) ПЕРЕвыполнено","")</f>
        <v>ГЗ по услуге (работе) ПЕРЕвыполнено</v>
      </c>
      <c r="V510" s="300"/>
      <c r="W510" s="361"/>
      <c r="X510" s="368"/>
    </row>
    <row r="511" spans="1:24" s="4" customFormat="1" ht="31.5" customHeight="1" thickBot="1" x14ac:dyDescent="0.3">
      <c r="A511" s="331"/>
      <c r="B511" s="44" t="str">
        <f t="shared" si="411"/>
        <v xml:space="preserve">ГБУЗ АО Областной центр по профилактике и борьбе со СПИД </v>
      </c>
      <c r="C511" s="298"/>
      <c r="D511" s="19" t="str">
        <f t="shared" si="407"/>
        <v>ПМСП, не включенная в базовую программу ОМС</v>
      </c>
      <c r="E511" s="300"/>
      <c r="F511" s="44" t="str">
        <f t="shared" si="414"/>
        <v>амбулаторно</v>
      </c>
      <c r="G511" s="300"/>
      <c r="H511" s="44" t="str">
        <f t="shared" si="41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инфекционные болезни (в части синдрома приобретенного иммунодефицита (ВИЧ-инфекции</v>
      </c>
      <c r="I511" s="300"/>
      <c r="J511" s="44" t="str">
        <f t="shared" si="409"/>
        <v xml:space="preserve"> по профилю ВИЧ-инфекции</v>
      </c>
      <c r="K511" s="64" t="s">
        <v>40</v>
      </c>
      <c r="L511" s="65" t="s">
        <v>118</v>
      </c>
      <c r="M511" s="66" t="s">
        <v>42</v>
      </c>
      <c r="N511" s="162">
        <v>4852</v>
      </c>
      <c r="O511" s="101">
        <v>3813</v>
      </c>
      <c r="P511" s="53"/>
      <c r="Q511" s="52">
        <f>IF(AND(N511&lt;&gt;0,M511="объем"),(O511/N511*100)/$Y$2*12,"")</f>
        <v>104.7815333882935</v>
      </c>
      <c r="R511" s="283"/>
      <c r="S511" s="282"/>
      <c r="T511" s="279"/>
      <c r="U511" s="295"/>
      <c r="V511" s="300"/>
      <c r="W511" s="361"/>
      <c r="X511" s="368"/>
    </row>
    <row r="512" spans="1:24" s="4" customFormat="1" ht="33" customHeight="1" thickBot="1" x14ac:dyDescent="0.3">
      <c r="A512" s="331"/>
      <c r="B512" s="44" t="str">
        <f t="shared" si="411"/>
        <v xml:space="preserve">ГБУЗ АО Областной центр по профилактике и борьбе со СПИД </v>
      </c>
      <c r="C512" s="298"/>
      <c r="D512" s="19" t="str">
        <f t="shared" si="407"/>
        <v>ПМСП, не включенная в базовую программу ОМС</v>
      </c>
      <c r="E512" s="300"/>
      <c r="F512" s="44" t="str">
        <f t="shared" si="414"/>
        <v>амбулаторно</v>
      </c>
      <c r="G512" s="300"/>
      <c r="H512" s="44" t="str">
        <f t="shared" si="41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инфекционные болезни (в части синдрома приобретенного иммунодефицита (ВИЧ-инфекции</v>
      </c>
      <c r="I512" s="300"/>
      <c r="J512" s="44" t="str">
        <f t="shared" si="409"/>
        <v xml:space="preserve"> по профилю ВИЧ-инфекции</v>
      </c>
      <c r="K512" s="64" t="s">
        <v>133</v>
      </c>
      <c r="L512" s="65" t="s">
        <v>118</v>
      </c>
      <c r="M512" s="66" t="s">
        <v>42</v>
      </c>
      <c r="N512" s="101">
        <v>1825</v>
      </c>
      <c r="O512" s="101">
        <v>1430</v>
      </c>
      <c r="P512" s="53"/>
      <c r="Q512" s="52">
        <f>IF(AND(N512&lt;&gt;0,M512="объем"),(O512/N512*100)/$Y$2*12,"")</f>
        <v>104.47488584474887</v>
      </c>
      <c r="R512" s="283"/>
      <c r="S512" s="282"/>
      <c r="T512" s="279"/>
      <c r="U512" s="295"/>
      <c r="V512" s="300"/>
      <c r="W512" s="361"/>
      <c r="X512" s="368"/>
    </row>
    <row r="513" spans="1:24" s="4" customFormat="1" ht="31.5" customHeight="1" thickBot="1" x14ac:dyDescent="0.3">
      <c r="A513" s="331"/>
      <c r="B513" s="44" t="str">
        <f t="shared" si="411"/>
        <v xml:space="preserve">ГБУЗ АО Областной центр по профилактике и борьбе со СПИД </v>
      </c>
      <c r="C513" s="298"/>
      <c r="D513" s="19" t="str">
        <f t="shared" si="407"/>
        <v>ПМСП, не включенная в базовую программу ОМС</v>
      </c>
      <c r="E513" s="287" t="s">
        <v>137</v>
      </c>
      <c r="F513" s="44" t="str">
        <f t="shared" si="414"/>
        <v>амбулаторно</v>
      </c>
      <c r="G513" s="287" t="s">
        <v>39</v>
      </c>
      <c r="H513" s="44" t="str">
        <f t="shared" si="415"/>
        <v>Первичная медико-санитарная помощь, в части диагностики и лечения</v>
      </c>
      <c r="I513" s="287" t="s">
        <v>65</v>
      </c>
      <c r="J513" s="44" t="str">
        <f t="shared" si="409"/>
        <v>психотерапия</v>
      </c>
      <c r="K513" s="67" t="s">
        <v>128</v>
      </c>
      <c r="L513" s="67" t="s">
        <v>3</v>
      </c>
      <c r="M513" s="67" t="s">
        <v>5</v>
      </c>
      <c r="N513" s="98">
        <v>99</v>
      </c>
      <c r="O513" s="98">
        <v>99</v>
      </c>
      <c r="P513" s="51">
        <f t="shared" ref="P513" si="418">IF(AND(N513&lt;&gt;0,M513="Кач."),O513/N513*100,"")</f>
        <v>100</v>
      </c>
      <c r="Q513" s="51" t="str">
        <f>IF(AND(N513&lt;&gt;0,M513="объем"),(O513/N513*100)/$Y$2*12,"")</f>
        <v/>
      </c>
      <c r="R513" s="276">
        <f>IFERROR(AVERAGE(P513:P515),"")</f>
        <v>100</v>
      </c>
      <c r="S513" s="274">
        <f>AVERAGE(Q513:Q515)</f>
        <v>104.93333333333334</v>
      </c>
      <c r="T513" s="272">
        <f>IFERROR((R513*0.7+S513*0.3)*2,S513*2)</f>
        <v>202.96</v>
      </c>
      <c r="U513" s="284" t="str">
        <f>IF(T513&lt;170,"ГЗ по услуге (работе) НЕ выполнено","")&amp;IF(AND(T513&gt;=170,T513&lt;=200),"ГЗ по услуге (работе) выполнено","")&amp;IF(T513&gt;200,"ГЗ по услуге (работе) ПЕРЕвыполнено","")</f>
        <v>ГЗ по услуге (работе) ПЕРЕвыполнено</v>
      </c>
      <c r="V513" s="287"/>
      <c r="W513" s="361"/>
      <c r="X513" s="368"/>
    </row>
    <row r="514" spans="1:24" s="4" customFormat="1" ht="36.75" customHeight="1" thickBot="1" x14ac:dyDescent="0.3">
      <c r="A514" s="331"/>
      <c r="B514" s="44" t="str">
        <f t="shared" si="411"/>
        <v xml:space="preserve">ГБУЗ АО Областной центр по профилактике и борьбе со СПИД </v>
      </c>
      <c r="C514" s="298"/>
      <c r="D514" s="19" t="str">
        <f t="shared" si="407"/>
        <v>ПМСП, не включенная в базовую программу ОМС</v>
      </c>
      <c r="E514" s="288"/>
      <c r="F514" s="44" t="str">
        <f t="shared" si="414"/>
        <v>амбулаторно</v>
      </c>
      <c r="G514" s="288"/>
      <c r="H514" s="44" t="str">
        <f t="shared" si="415"/>
        <v>Первичная медико-санитарная помощь, в части диагностики и лечения</v>
      </c>
      <c r="I514" s="288"/>
      <c r="J514" s="44" t="str">
        <f t="shared" si="409"/>
        <v>психотерапия</v>
      </c>
      <c r="K514" s="64" t="s">
        <v>40</v>
      </c>
      <c r="L514" s="65" t="s">
        <v>118</v>
      </c>
      <c r="M514" s="66" t="s">
        <v>42</v>
      </c>
      <c r="N514" s="101">
        <v>1000</v>
      </c>
      <c r="O514" s="101">
        <v>787</v>
      </c>
      <c r="P514" s="53"/>
      <c r="Q514" s="52">
        <f t="shared" ref="Q514:Q522" si="419">IF(AND(N514&lt;&gt;0,M514="объем"),(O514/N514*100)/$Y$2*12,"")</f>
        <v>104.93333333333334</v>
      </c>
      <c r="R514" s="280"/>
      <c r="S514" s="281"/>
      <c r="T514" s="273"/>
      <c r="U514" s="285"/>
      <c r="V514" s="288"/>
      <c r="W514" s="361"/>
      <c r="X514" s="368"/>
    </row>
    <row r="515" spans="1:24" s="4" customFormat="1" ht="36.75" customHeight="1" thickBot="1" x14ac:dyDescent="0.3">
      <c r="A515" s="331"/>
      <c r="B515" s="44"/>
      <c r="C515" s="299"/>
      <c r="D515" s="19"/>
      <c r="E515" s="289"/>
      <c r="F515" s="44"/>
      <c r="G515" s="289"/>
      <c r="H515" s="44"/>
      <c r="I515" s="289"/>
      <c r="J515" s="44"/>
      <c r="K515" s="64" t="s">
        <v>133</v>
      </c>
      <c r="L515" s="65" t="s">
        <v>118</v>
      </c>
      <c r="M515" s="66" t="s">
        <v>42</v>
      </c>
      <c r="N515" s="101">
        <v>0</v>
      </c>
      <c r="O515" s="101">
        <v>0</v>
      </c>
      <c r="P515" s="53"/>
      <c r="Q515" s="160" t="str">
        <f t="shared" si="419"/>
        <v/>
      </c>
      <c r="R515" s="277"/>
      <c r="S515" s="275"/>
      <c r="T515" s="278"/>
      <c r="U515" s="286"/>
      <c r="V515" s="289"/>
      <c r="W515" s="361"/>
      <c r="X515" s="368"/>
    </row>
    <row r="516" spans="1:24" s="4" customFormat="1" ht="37.5" customHeight="1" thickBot="1" x14ac:dyDescent="0.3">
      <c r="A516" s="331"/>
      <c r="B516" s="44" t="str">
        <f>IF(A516="",B514,A516)</f>
        <v xml:space="preserve">ГБУЗ АО Областной центр по профилактике и борьбе со СПИД </v>
      </c>
      <c r="C516" s="382" t="s">
        <v>120</v>
      </c>
      <c r="D516" s="19" t="str">
        <f>IF(C516="",D514,C516)</f>
        <v>ПМСП, включенная в базовую программу ОМС</v>
      </c>
      <c r="E516" s="300" t="s">
        <v>137</v>
      </c>
      <c r="F516" s="44" t="str">
        <f>IF(E516="",F514,E516)</f>
        <v>амбулаторно</v>
      </c>
      <c r="G516" s="300" t="s">
        <v>47</v>
      </c>
      <c r="H516" s="44" t="str">
        <f>IF(G516="",H514,G516)</f>
        <v>Не предусмотрено</v>
      </c>
      <c r="I516" s="300" t="s">
        <v>66</v>
      </c>
      <c r="J516" s="44" t="str">
        <f>IF(I516="",J514,I516)</f>
        <v>дерматология</v>
      </c>
      <c r="K516" s="67" t="s">
        <v>128</v>
      </c>
      <c r="L516" s="67" t="s">
        <v>3</v>
      </c>
      <c r="M516" s="67" t="s">
        <v>5</v>
      </c>
      <c r="N516" s="98">
        <v>99</v>
      </c>
      <c r="O516" s="98">
        <v>99</v>
      </c>
      <c r="P516" s="51">
        <f t="shared" ref="P516" si="420">IF(AND(N516&lt;&gt;0,M516="Кач."),O516/N516*100,"")</f>
        <v>100</v>
      </c>
      <c r="Q516" s="51" t="str">
        <f t="shared" si="419"/>
        <v/>
      </c>
      <c r="R516" s="276">
        <f>IFERROR(AVERAGE(P516:P518),"")</f>
        <v>100</v>
      </c>
      <c r="S516" s="274">
        <f>AVERAGE(Q516:Q518)</f>
        <v>100.51759834368529</v>
      </c>
      <c r="T516" s="272">
        <f>IFERROR((R516*0.7+S516*0.3)*2,S516*2)</f>
        <v>200.31055900621118</v>
      </c>
      <c r="U516" s="284" t="str">
        <f>IF(T516&lt;170,"ГЗ по услуге (работе) НЕ выполнено","")&amp;IF(AND(T516&gt;=170,T516&lt;=200),"ГЗ по услуге (работе) выполнено","")&amp;IF(T516&gt;200,"ГЗ по услуге (работе) ПЕРЕвыполнено","")</f>
        <v>ГЗ по услуге (работе) ПЕРЕвыполнено</v>
      </c>
      <c r="V516" s="287"/>
      <c r="W516" s="361"/>
      <c r="X516" s="368"/>
    </row>
    <row r="517" spans="1:24" s="4" customFormat="1" ht="36" customHeight="1" thickBot="1" x14ac:dyDescent="0.3">
      <c r="A517" s="331"/>
      <c r="B517" s="44" t="str">
        <f t="shared" si="411"/>
        <v xml:space="preserve">ГБУЗ АО Областной центр по профилактике и борьбе со СПИД </v>
      </c>
      <c r="C517" s="382"/>
      <c r="D517" s="19" t="str">
        <f t="shared" ref="D517:D541" si="421">IF(C517="",D516,C517)</f>
        <v>ПМСП, включенная в базовую программу ОМС</v>
      </c>
      <c r="E517" s="300"/>
      <c r="F517" s="44" t="str">
        <f t="shared" si="414"/>
        <v>амбулаторно</v>
      </c>
      <c r="G517" s="300"/>
      <c r="H517" s="44" t="str">
        <f t="shared" si="415"/>
        <v>Не предусмотрено</v>
      </c>
      <c r="I517" s="300"/>
      <c r="J517" s="44" t="str">
        <f t="shared" ref="J517:J541" si="422">IF(I517="",J516,I517)</f>
        <v>дерматология</v>
      </c>
      <c r="K517" s="64" t="s">
        <v>40</v>
      </c>
      <c r="L517" s="65" t="s">
        <v>118</v>
      </c>
      <c r="M517" s="66" t="s">
        <v>42</v>
      </c>
      <c r="N517" s="101">
        <v>644</v>
      </c>
      <c r="O517" s="101">
        <v>488</v>
      </c>
      <c r="P517" s="53"/>
      <c r="Q517" s="52">
        <f t="shared" si="419"/>
        <v>101.03519668737059</v>
      </c>
      <c r="R517" s="280"/>
      <c r="S517" s="281"/>
      <c r="T517" s="273"/>
      <c r="U517" s="285"/>
      <c r="V517" s="288"/>
      <c r="W517" s="361"/>
      <c r="X517" s="368"/>
    </row>
    <row r="518" spans="1:24" s="4" customFormat="1" ht="32.25" customHeight="1" thickBot="1" x14ac:dyDescent="0.3">
      <c r="A518" s="331"/>
      <c r="B518" s="44" t="str">
        <f t="shared" si="411"/>
        <v xml:space="preserve">ГБУЗ АО Областной центр по профилактике и борьбе со СПИД </v>
      </c>
      <c r="C518" s="382"/>
      <c r="D518" s="19" t="str">
        <f t="shared" si="421"/>
        <v>ПМСП, включенная в базовую программу ОМС</v>
      </c>
      <c r="E518" s="300"/>
      <c r="F518" s="44" t="str">
        <f t="shared" si="414"/>
        <v>амбулаторно</v>
      </c>
      <c r="G518" s="300"/>
      <c r="H518" s="44" t="str">
        <f t="shared" si="415"/>
        <v>Не предусмотрено</v>
      </c>
      <c r="I518" s="300"/>
      <c r="J518" s="44" t="str">
        <f t="shared" si="422"/>
        <v>дерматология</v>
      </c>
      <c r="K518" s="64" t="s">
        <v>133</v>
      </c>
      <c r="L518" s="65" t="s">
        <v>118</v>
      </c>
      <c r="M518" s="66" t="s">
        <v>42</v>
      </c>
      <c r="N518" s="96">
        <v>20</v>
      </c>
      <c r="O518" s="101">
        <v>15</v>
      </c>
      <c r="P518" s="53"/>
      <c r="Q518" s="52">
        <f t="shared" si="419"/>
        <v>100</v>
      </c>
      <c r="R518" s="280"/>
      <c r="S518" s="281"/>
      <c r="T518" s="273"/>
      <c r="U518" s="285"/>
      <c r="V518" s="288"/>
      <c r="W518" s="361"/>
      <c r="X518" s="368"/>
    </row>
    <row r="519" spans="1:24" s="4" customFormat="1" ht="25.5" customHeight="1" thickBot="1" x14ac:dyDescent="0.3">
      <c r="A519" s="331"/>
      <c r="B519" s="44" t="str">
        <f t="shared" si="411"/>
        <v xml:space="preserve">ГБУЗ АО Областной центр по профилактике и борьбе со СПИД </v>
      </c>
      <c r="C519" s="382"/>
      <c r="D519" s="19" t="str">
        <f t="shared" si="421"/>
        <v>ПМСП, включенная в базовую программу ОМС</v>
      </c>
      <c r="E519" s="300"/>
      <c r="F519" s="44" t="str">
        <f t="shared" si="414"/>
        <v>амбулаторно</v>
      </c>
      <c r="G519" s="300"/>
      <c r="H519" s="44" t="str">
        <f t="shared" si="415"/>
        <v>Не предусмотрено</v>
      </c>
      <c r="I519" s="300" t="s">
        <v>85</v>
      </c>
      <c r="J519" s="44" t="str">
        <f t="shared" si="422"/>
        <v>акушерство-гинекология</v>
      </c>
      <c r="K519" s="67" t="s">
        <v>128</v>
      </c>
      <c r="L519" s="67" t="s">
        <v>3</v>
      </c>
      <c r="M519" s="67" t="s">
        <v>5</v>
      </c>
      <c r="N519" s="98">
        <v>99</v>
      </c>
      <c r="O519" s="98">
        <v>99</v>
      </c>
      <c r="P519" s="51">
        <f t="shared" ref="P519" si="423">IF(AND(N519&lt;&gt;0,M519="Кач."),O519/N519*100,"")</f>
        <v>100</v>
      </c>
      <c r="Q519" s="51" t="str">
        <f t="shared" si="419"/>
        <v/>
      </c>
      <c r="R519" s="276">
        <f t="shared" ref="R519" si="424">IFERROR(AVERAGE(P519:P521),"")</f>
        <v>100</v>
      </c>
      <c r="S519" s="274">
        <f>AVERAGE(Q519:Q521)</f>
        <v>104.50091718491342</v>
      </c>
      <c r="T519" s="272">
        <f t="shared" ref="T519" si="425">IFERROR((R519*0.7+S519*0.3)*2,S519*2)</f>
        <v>202.70055031094805</v>
      </c>
      <c r="U519" s="284" t="str">
        <f t="shared" ref="U519" si="426">IF(T519&lt;170,"ГЗ по услуге (работе) НЕ выполнено","")&amp;IF(AND(T519&gt;=170,T519&lt;=200),"ГЗ по услуге (работе) выполнено","")&amp;IF(T519&gt;200,"ГЗ по услуге (работе) ПЕРЕвыполнено","")</f>
        <v>ГЗ по услуге (работе) ПЕРЕвыполнено</v>
      </c>
      <c r="V519" s="288"/>
      <c r="W519" s="361"/>
      <c r="X519" s="368"/>
    </row>
    <row r="520" spans="1:24" s="4" customFormat="1" ht="31.5" customHeight="1" thickBot="1" x14ac:dyDescent="0.3">
      <c r="A520" s="331"/>
      <c r="B520" s="44" t="str">
        <f t="shared" si="411"/>
        <v xml:space="preserve">ГБУЗ АО Областной центр по профилактике и борьбе со СПИД </v>
      </c>
      <c r="C520" s="382"/>
      <c r="D520" s="19" t="str">
        <f t="shared" si="421"/>
        <v>ПМСП, включенная в базовую программу ОМС</v>
      </c>
      <c r="E520" s="300"/>
      <c r="F520" s="44" t="str">
        <f t="shared" si="414"/>
        <v>амбулаторно</v>
      </c>
      <c r="G520" s="300"/>
      <c r="H520" s="44" t="str">
        <f t="shared" si="415"/>
        <v>Не предусмотрено</v>
      </c>
      <c r="I520" s="300"/>
      <c r="J520" s="44" t="str">
        <f t="shared" si="422"/>
        <v>акушерство-гинекология</v>
      </c>
      <c r="K520" s="64" t="s">
        <v>40</v>
      </c>
      <c r="L520" s="65" t="s">
        <v>118</v>
      </c>
      <c r="M520" s="66" t="s">
        <v>42</v>
      </c>
      <c r="N520" s="101">
        <v>434</v>
      </c>
      <c r="O520" s="101">
        <v>339</v>
      </c>
      <c r="P520" s="53"/>
      <c r="Q520" s="52">
        <f t="shared" si="419"/>
        <v>104.14746543778801</v>
      </c>
      <c r="R520" s="280"/>
      <c r="S520" s="281"/>
      <c r="T520" s="273"/>
      <c r="U520" s="285"/>
      <c r="V520" s="288"/>
      <c r="W520" s="361"/>
      <c r="X520" s="368"/>
    </row>
    <row r="521" spans="1:24" s="4" customFormat="1" ht="27.75" customHeight="1" thickBot="1" x14ac:dyDescent="0.3">
      <c r="A521" s="331"/>
      <c r="B521" s="44" t="str">
        <f t="shared" si="411"/>
        <v xml:space="preserve">ГБУЗ АО Областной центр по профилактике и борьбе со СПИД </v>
      </c>
      <c r="C521" s="382"/>
      <c r="D521" s="19" t="str">
        <f t="shared" si="421"/>
        <v>ПМСП, включенная в базовую программу ОМС</v>
      </c>
      <c r="E521" s="300"/>
      <c r="F521" s="44" t="str">
        <f t="shared" si="414"/>
        <v>амбулаторно</v>
      </c>
      <c r="G521" s="300"/>
      <c r="H521" s="44" t="str">
        <f t="shared" si="415"/>
        <v>Не предусмотрено</v>
      </c>
      <c r="I521" s="300"/>
      <c r="J521" s="44" t="str">
        <f t="shared" si="422"/>
        <v>акушерство-гинекология</v>
      </c>
      <c r="K521" s="64" t="s">
        <v>133</v>
      </c>
      <c r="L521" s="65" t="s">
        <v>118</v>
      </c>
      <c r="M521" s="66" t="s">
        <v>42</v>
      </c>
      <c r="N521" s="96">
        <v>412</v>
      </c>
      <c r="O521" s="101">
        <v>324</v>
      </c>
      <c r="P521" s="53"/>
      <c r="Q521" s="52">
        <f t="shared" si="419"/>
        <v>104.85436893203882</v>
      </c>
      <c r="R521" s="280"/>
      <c r="S521" s="281"/>
      <c r="T521" s="273"/>
      <c r="U521" s="285"/>
      <c r="V521" s="288"/>
      <c r="W521" s="361"/>
      <c r="X521" s="368"/>
    </row>
    <row r="522" spans="1:24" s="4" customFormat="1" ht="30" customHeight="1" thickBot="1" x14ac:dyDescent="0.3">
      <c r="A522" s="331"/>
      <c r="B522" s="44" t="str">
        <f t="shared" si="411"/>
        <v xml:space="preserve">ГБУЗ АО Областной центр по профилактике и борьбе со СПИД </v>
      </c>
      <c r="C522" s="382"/>
      <c r="D522" s="19" t="str">
        <f t="shared" si="421"/>
        <v>ПМСП, включенная в базовую программу ОМС</v>
      </c>
      <c r="E522" s="300" t="s">
        <v>137</v>
      </c>
      <c r="F522" s="44" t="str">
        <f t="shared" si="414"/>
        <v>амбулаторно</v>
      </c>
      <c r="G522" s="300" t="s">
        <v>47</v>
      </c>
      <c r="H522" s="44" t="str">
        <f t="shared" si="415"/>
        <v>Не предусмотрено</v>
      </c>
      <c r="I522" s="300" t="s">
        <v>72</v>
      </c>
      <c r="J522" s="44" t="str">
        <f t="shared" si="422"/>
        <v>неврология</v>
      </c>
      <c r="K522" s="67" t="s">
        <v>128</v>
      </c>
      <c r="L522" s="67" t="s">
        <v>3</v>
      </c>
      <c r="M522" s="67" t="s">
        <v>5</v>
      </c>
      <c r="N522" s="98">
        <v>99</v>
      </c>
      <c r="O522" s="98">
        <v>99</v>
      </c>
      <c r="P522" s="51">
        <f t="shared" ref="P522" si="427">IF(AND(N522&lt;&gt;0,M522="Кач."),O522/N522*100,"")</f>
        <v>100</v>
      </c>
      <c r="Q522" s="51" t="str">
        <f t="shared" si="419"/>
        <v/>
      </c>
      <c r="R522" s="276">
        <f t="shared" ref="R522" si="428">IFERROR(AVERAGE(P522:P524),"")</f>
        <v>100</v>
      </c>
      <c r="S522" s="274">
        <f>AVERAGE(Q522:Q524)</f>
        <v>103.29919635872271</v>
      </c>
      <c r="T522" s="272">
        <f t="shared" ref="T522" si="429">IFERROR((R522*0.7+S522*0.3)*2,S522*2)</f>
        <v>201.97951781523363</v>
      </c>
      <c r="U522" s="284" t="str">
        <f t="shared" ref="U522" si="430">IF(T522&lt;170,"ГЗ по услуге (работе) НЕ выполнено","")&amp;IF(AND(T522&gt;=170,T522&lt;=200),"ГЗ по услуге (работе) выполнено","")&amp;IF(T522&gt;200,"ГЗ по услуге (работе) ПЕРЕвыполнено","")</f>
        <v>ГЗ по услуге (работе) ПЕРЕвыполнено</v>
      </c>
      <c r="V522" s="288"/>
      <c r="W522" s="361"/>
      <c r="X522" s="368"/>
    </row>
    <row r="523" spans="1:24" s="4" customFormat="1" ht="30" customHeight="1" thickBot="1" x14ac:dyDescent="0.3">
      <c r="A523" s="331"/>
      <c r="B523" s="44" t="str">
        <f t="shared" si="411"/>
        <v xml:space="preserve">ГБУЗ АО Областной центр по профилактике и борьбе со СПИД </v>
      </c>
      <c r="C523" s="382"/>
      <c r="D523" s="19" t="str">
        <f t="shared" si="421"/>
        <v>ПМСП, включенная в базовую программу ОМС</v>
      </c>
      <c r="E523" s="300"/>
      <c r="F523" s="44" t="str">
        <f t="shared" si="414"/>
        <v>амбулаторно</v>
      </c>
      <c r="G523" s="300"/>
      <c r="H523" s="44" t="str">
        <f t="shared" si="415"/>
        <v>Не предусмотрено</v>
      </c>
      <c r="I523" s="300"/>
      <c r="J523" s="44" t="str">
        <f t="shared" si="422"/>
        <v>неврология</v>
      </c>
      <c r="K523" s="64" t="s">
        <v>40</v>
      </c>
      <c r="L523" s="65" t="s">
        <v>118</v>
      </c>
      <c r="M523" s="66" t="s">
        <v>42</v>
      </c>
      <c r="N523" s="101">
        <v>436</v>
      </c>
      <c r="O523" s="101">
        <v>343</v>
      </c>
      <c r="P523" s="53"/>
      <c r="Q523" s="52">
        <f t="shared" ref="Q523:Q530" si="431">IF(AND(N523&lt;&gt;0,M523="объем"),(O523/N523*100)/$Y$2*12,"")</f>
        <v>104.89296636085626</v>
      </c>
      <c r="R523" s="280"/>
      <c r="S523" s="281"/>
      <c r="T523" s="273"/>
      <c r="U523" s="285"/>
      <c r="V523" s="288"/>
      <c r="W523" s="361"/>
      <c r="X523" s="368"/>
    </row>
    <row r="524" spans="1:24" s="4" customFormat="1" ht="28.5" customHeight="1" thickBot="1" x14ac:dyDescent="0.3">
      <c r="A524" s="331"/>
      <c r="B524" s="44" t="str">
        <f t="shared" si="411"/>
        <v xml:space="preserve">ГБУЗ АО Областной центр по профилактике и борьбе со СПИД </v>
      </c>
      <c r="C524" s="382"/>
      <c r="D524" s="19" t="str">
        <f t="shared" si="421"/>
        <v>ПМСП, включенная в базовую программу ОМС</v>
      </c>
      <c r="E524" s="300"/>
      <c r="F524" s="44" t="str">
        <f t="shared" si="414"/>
        <v>амбулаторно</v>
      </c>
      <c r="G524" s="300"/>
      <c r="H524" s="44" t="str">
        <f t="shared" si="415"/>
        <v>Не предусмотрено</v>
      </c>
      <c r="I524" s="300"/>
      <c r="J524" s="44" t="str">
        <f t="shared" si="422"/>
        <v>неврология</v>
      </c>
      <c r="K524" s="64" t="s">
        <v>133</v>
      </c>
      <c r="L524" s="65" t="s">
        <v>118</v>
      </c>
      <c r="M524" s="66" t="s">
        <v>42</v>
      </c>
      <c r="N524" s="96">
        <v>215</v>
      </c>
      <c r="O524" s="101">
        <v>164</v>
      </c>
      <c r="P524" s="53"/>
      <c r="Q524" s="52">
        <f t="shared" si="431"/>
        <v>101.70542635658916</v>
      </c>
      <c r="R524" s="280"/>
      <c r="S524" s="281"/>
      <c r="T524" s="273"/>
      <c r="U524" s="285"/>
      <c r="V524" s="288"/>
      <c r="W524" s="361"/>
      <c r="X524" s="368"/>
    </row>
    <row r="525" spans="1:24" s="4" customFormat="1" ht="30" customHeight="1" thickBot="1" x14ac:dyDescent="0.3">
      <c r="A525" s="331"/>
      <c r="B525" s="44" t="str">
        <f t="shared" si="411"/>
        <v xml:space="preserve">ГБУЗ АО Областной центр по профилактике и борьбе со СПИД </v>
      </c>
      <c r="C525" s="382"/>
      <c r="D525" s="19" t="str">
        <f t="shared" si="421"/>
        <v>ПМСП, включенная в базовую программу ОМС</v>
      </c>
      <c r="E525" s="300" t="s">
        <v>137</v>
      </c>
      <c r="F525" s="44" t="str">
        <f t="shared" si="414"/>
        <v>амбулаторно</v>
      </c>
      <c r="G525" s="300" t="s">
        <v>47</v>
      </c>
      <c r="H525" s="44" t="str">
        <f t="shared" si="415"/>
        <v>Не предусмотрено</v>
      </c>
      <c r="I525" s="300" t="s">
        <v>70</v>
      </c>
      <c r="J525" s="44" t="str">
        <f t="shared" si="422"/>
        <v>Педиатрия</v>
      </c>
      <c r="K525" s="67" t="s">
        <v>128</v>
      </c>
      <c r="L525" s="67" t="s">
        <v>3</v>
      </c>
      <c r="M525" s="67" t="s">
        <v>5</v>
      </c>
      <c r="N525" s="98">
        <v>99</v>
      </c>
      <c r="O525" s="98">
        <v>99</v>
      </c>
      <c r="P525" s="51">
        <f t="shared" ref="P525" si="432">IF(AND(N525&lt;&gt;0,M525="Кач."),O525/N525*100,"")</f>
        <v>100</v>
      </c>
      <c r="Q525" s="51" t="str">
        <f t="shared" si="431"/>
        <v/>
      </c>
      <c r="R525" s="276">
        <f t="shared" ref="R525" si="433">IFERROR(AVERAGE(P525:P527),"")</f>
        <v>100</v>
      </c>
      <c r="S525" s="274">
        <f>AVERAGE(Q525:Q527)</f>
        <v>104.19035193986269</v>
      </c>
      <c r="T525" s="272">
        <f t="shared" ref="T525" si="434">IFERROR((R525*0.7+S525*0.3)*2,S525*2)</f>
        <v>202.51421116391762</v>
      </c>
      <c r="U525" s="284" t="str">
        <f t="shared" ref="U525" si="435">IF(T525&lt;170,"ГЗ по услуге (работе) НЕ выполнено","")&amp;IF(AND(T525&gt;=170,T525&lt;=200),"ГЗ по услуге (работе) выполнено","")&amp;IF(T525&gt;200,"ГЗ по услуге (работе) ПЕРЕвыполнено","")</f>
        <v>ГЗ по услуге (работе) ПЕРЕвыполнено</v>
      </c>
      <c r="V525" s="288"/>
      <c r="W525" s="361"/>
      <c r="X525" s="368"/>
    </row>
    <row r="526" spans="1:24" s="4" customFormat="1" ht="35.25" customHeight="1" thickBot="1" x14ac:dyDescent="0.3">
      <c r="A526" s="331"/>
      <c r="B526" s="44" t="str">
        <f t="shared" si="411"/>
        <v xml:space="preserve">ГБУЗ АО Областной центр по профилактике и борьбе со СПИД </v>
      </c>
      <c r="C526" s="382"/>
      <c r="D526" s="19" t="str">
        <f t="shared" si="421"/>
        <v>ПМСП, включенная в базовую программу ОМС</v>
      </c>
      <c r="E526" s="300"/>
      <c r="F526" s="44" t="str">
        <f t="shared" si="414"/>
        <v>амбулаторно</v>
      </c>
      <c r="G526" s="300"/>
      <c r="H526" s="44" t="str">
        <f t="shared" si="415"/>
        <v>Не предусмотрено</v>
      </c>
      <c r="I526" s="300"/>
      <c r="J526" s="44" t="str">
        <f t="shared" si="422"/>
        <v>Педиатрия</v>
      </c>
      <c r="K526" s="64" t="s">
        <v>40</v>
      </c>
      <c r="L526" s="65" t="s">
        <v>118</v>
      </c>
      <c r="M526" s="66" t="s">
        <v>42</v>
      </c>
      <c r="N526" s="101">
        <v>1533</v>
      </c>
      <c r="O526" s="101">
        <v>1207</v>
      </c>
      <c r="P526" s="53"/>
      <c r="Q526" s="52">
        <f t="shared" si="431"/>
        <v>104.97934333550772</v>
      </c>
      <c r="R526" s="280"/>
      <c r="S526" s="281"/>
      <c r="T526" s="273"/>
      <c r="U526" s="285"/>
      <c r="V526" s="288"/>
      <c r="W526" s="361"/>
      <c r="X526" s="368"/>
    </row>
    <row r="527" spans="1:24" s="4" customFormat="1" ht="21.6" customHeight="1" thickBot="1" x14ac:dyDescent="0.3">
      <c r="A527" s="331"/>
      <c r="B527" s="44" t="str">
        <f t="shared" si="411"/>
        <v xml:space="preserve">ГБУЗ АО Областной центр по профилактике и борьбе со СПИД </v>
      </c>
      <c r="C527" s="382"/>
      <c r="D527" s="19" t="str">
        <f t="shared" si="421"/>
        <v>ПМСП, включенная в базовую программу ОМС</v>
      </c>
      <c r="E527" s="300"/>
      <c r="F527" s="44" t="str">
        <f t="shared" si="414"/>
        <v>амбулаторно</v>
      </c>
      <c r="G527" s="300"/>
      <c r="H527" s="44" t="str">
        <f t="shared" si="415"/>
        <v>Не предусмотрено</v>
      </c>
      <c r="I527" s="300"/>
      <c r="J527" s="44" t="str">
        <f t="shared" si="422"/>
        <v>Педиатрия</v>
      </c>
      <c r="K527" s="64" t="s">
        <v>133</v>
      </c>
      <c r="L527" s="65" t="s">
        <v>118</v>
      </c>
      <c r="M527" s="66" t="s">
        <v>42</v>
      </c>
      <c r="N527" s="96">
        <v>147</v>
      </c>
      <c r="O527" s="101">
        <v>114</v>
      </c>
      <c r="P527" s="53"/>
      <c r="Q527" s="52">
        <f t="shared" si="431"/>
        <v>103.40136054421768</v>
      </c>
      <c r="R527" s="280"/>
      <c r="S527" s="281"/>
      <c r="T527" s="273"/>
      <c r="U527" s="285"/>
      <c r="V527" s="288"/>
      <c r="W527" s="361"/>
      <c r="X527" s="368"/>
    </row>
    <row r="528" spans="1:24" s="4" customFormat="1" ht="18" customHeight="1" thickBot="1" x14ac:dyDescent="0.3">
      <c r="A528" s="331"/>
      <c r="B528" s="44" t="str">
        <f t="shared" si="411"/>
        <v xml:space="preserve">ГБУЗ АО Областной центр по профилактике и борьбе со СПИД </v>
      </c>
      <c r="C528" s="382"/>
      <c r="D528" s="19" t="str">
        <f t="shared" si="421"/>
        <v>ПМСП, включенная в базовую программу ОМС</v>
      </c>
      <c r="E528" s="300" t="s">
        <v>137</v>
      </c>
      <c r="F528" s="44" t="str">
        <f t="shared" si="414"/>
        <v>амбулаторно</v>
      </c>
      <c r="G528" s="300" t="s">
        <v>47</v>
      </c>
      <c r="H528" s="44" t="str">
        <f t="shared" si="415"/>
        <v>Не предусмотрено</v>
      </c>
      <c r="I528" s="300" t="s">
        <v>51</v>
      </c>
      <c r="J528" s="44" t="str">
        <f t="shared" si="422"/>
        <v>терапия</v>
      </c>
      <c r="K528" s="67" t="s">
        <v>128</v>
      </c>
      <c r="L528" s="67" t="s">
        <v>3</v>
      </c>
      <c r="M528" s="67" t="s">
        <v>5</v>
      </c>
      <c r="N528" s="98">
        <v>99</v>
      </c>
      <c r="O528" s="98">
        <v>99</v>
      </c>
      <c r="P528" s="51">
        <f t="shared" ref="P528" si="436">IF(AND(N528&lt;&gt;0,M528="Кач."),O528/N528*100,"")</f>
        <v>100</v>
      </c>
      <c r="Q528" s="51" t="str">
        <f t="shared" si="431"/>
        <v/>
      </c>
      <c r="R528" s="276">
        <f t="shared" ref="R528" si="437">IFERROR(AVERAGE(P528:P530),"")</f>
        <v>100</v>
      </c>
      <c r="S528" s="274">
        <f>AVERAGE(Q528:Q530)</f>
        <v>98.755717704287775</v>
      </c>
      <c r="T528" s="272">
        <f t="shared" ref="T528" si="438">IFERROR((R528*0.7+S528*0.3)*2,S528*2)</f>
        <v>199.25343062257267</v>
      </c>
      <c r="U528" s="284" t="str">
        <f t="shared" ref="U528" si="439">IF(T528&lt;170,"ГЗ по услуге (работе) НЕ выполнено","")&amp;IF(AND(T528&gt;=170,T528&lt;=200),"ГЗ по услуге (работе) выполнено","")&amp;IF(T528&gt;200,"ГЗ по услуге (работе) ПЕРЕвыполнено","")</f>
        <v>ГЗ по услуге (работе) выполнено</v>
      </c>
      <c r="V528" s="288"/>
      <c r="W528" s="361"/>
      <c r="X528" s="368"/>
    </row>
    <row r="529" spans="1:24" s="4" customFormat="1" ht="27" customHeight="1" thickBot="1" x14ac:dyDescent="0.3">
      <c r="A529" s="331"/>
      <c r="B529" s="44" t="str">
        <f t="shared" si="411"/>
        <v xml:space="preserve">ГБУЗ АО Областной центр по профилактике и борьбе со СПИД </v>
      </c>
      <c r="C529" s="382"/>
      <c r="D529" s="19" t="str">
        <f t="shared" si="421"/>
        <v>ПМСП, включенная в базовую программу ОМС</v>
      </c>
      <c r="E529" s="300"/>
      <c r="F529" s="44" t="str">
        <f t="shared" si="414"/>
        <v>амбулаторно</v>
      </c>
      <c r="G529" s="300"/>
      <c r="H529" s="44" t="str">
        <f t="shared" si="415"/>
        <v>Не предусмотрено</v>
      </c>
      <c r="I529" s="300"/>
      <c r="J529" s="44" t="str">
        <f t="shared" si="422"/>
        <v>терапия</v>
      </c>
      <c r="K529" s="64" t="s">
        <v>40</v>
      </c>
      <c r="L529" s="65" t="s">
        <v>118</v>
      </c>
      <c r="M529" s="66" t="s">
        <v>42</v>
      </c>
      <c r="N529" s="101">
        <v>2344</v>
      </c>
      <c r="O529" s="101">
        <v>1846</v>
      </c>
      <c r="P529" s="53"/>
      <c r="Q529" s="52">
        <f t="shared" si="431"/>
        <v>105.00568828213878</v>
      </c>
      <c r="R529" s="280"/>
      <c r="S529" s="281"/>
      <c r="T529" s="273"/>
      <c r="U529" s="285"/>
      <c r="V529" s="288"/>
      <c r="W529" s="361"/>
      <c r="X529" s="368"/>
    </row>
    <row r="530" spans="1:24" s="4" customFormat="1" ht="27" customHeight="1" thickBot="1" x14ac:dyDescent="0.3">
      <c r="A530" s="331"/>
      <c r="B530" s="44" t="str">
        <f t="shared" si="411"/>
        <v xml:space="preserve">ГБУЗ АО Областной центр по профилактике и борьбе со СПИД </v>
      </c>
      <c r="C530" s="382"/>
      <c r="D530" s="19" t="str">
        <f t="shared" si="421"/>
        <v>ПМСП, включенная в базовую программу ОМС</v>
      </c>
      <c r="E530" s="300"/>
      <c r="F530" s="44" t="str">
        <f t="shared" si="414"/>
        <v>амбулаторно</v>
      </c>
      <c r="G530" s="300"/>
      <c r="H530" s="44" t="str">
        <f t="shared" si="415"/>
        <v>Не предусмотрено</v>
      </c>
      <c r="I530" s="300"/>
      <c r="J530" s="44" t="str">
        <f t="shared" si="422"/>
        <v>терапия</v>
      </c>
      <c r="K530" s="64" t="s">
        <v>133</v>
      </c>
      <c r="L530" s="65" t="s">
        <v>118</v>
      </c>
      <c r="M530" s="66" t="s">
        <v>42</v>
      </c>
      <c r="N530" s="96">
        <v>725</v>
      </c>
      <c r="O530" s="101">
        <v>503</v>
      </c>
      <c r="P530" s="53"/>
      <c r="Q530" s="52">
        <f t="shared" si="431"/>
        <v>92.505747126436788</v>
      </c>
      <c r="R530" s="280"/>
      <c r="S530" s="281"/>
      <c r="T530" s="273"/>
      <c r="U530" s="285"/>
      <c r="V530" s="289"/>
      <c r="W530" s="361"/>
      <c r="X530" s="368"/>
    </row>
    <row r="531" spans="1:24" s="4" customFormat="1" ht="27" customHeight="1" thickBot="1" x14ac:dyDescent="0.3">
      <c r="A531" s="331"/>
      <c r="B531" s="44" t="str">
        <f t="shared" si="411"/>
        <v xml:space="preserve">ГБУЗ АО Областной центр по профилактике и борьбе со СПИД </v>
      </c>
      <c r="C531" s="382" t="s">
        <v>86</v>
      </c>
      <c r="D531" s="19" t="str">
        <f t="shared" si="421"/>
        <v>Услуги по обеспечению при амбулаторном лечении лекарственными препаратами лиц, для которых соответствующее право гарантировано законодательством Российской Федерации</v>
      </c>
      <c r="E531" s="300" t="s">
        <v>137</v>
      </c>
      <c r="F531" s="44" t="str">
        <f t="shared" si="414"/>
        <v>амбулаторно</v>
      </c>
      <c r="G531" s="300" t="s">
        <v>47</v>
      </c>
      <c r="H531" s="44" t="str">
        <f t="shared" si="415"/>
        <v>Не предусмотрено</v>
      </c>
      <c r="I531" s="300" t="s">
        <v>47</v>
      </c>
      <c r="J531" s="44" t="str">
        <f t="shared" si="422"/>
        <v>Не предусмотрено</v>
      </c>
      <c r="K531" s="68" t="s">
        <v>87</v>
      </c>
      <c r="L531" s="68" t="s">
        <v>3</v>
      </c>
      <c r="M531" s="68" t="s">
        <v>5</v>
      </c>
      <c r="N531" s="98">
        <v>100</v>
      </c>
      <c r="O531" s="98">
        <v>100</v>
      </c>
      <c r="P531" s="51">
        <f t="shared" ref="P531:P562" si="440">IF(AND(N531&lt;&gt;0,M531="Кач."),O531/N531*100,"")</f>
        <v>100</v>
      </c>
      <c r="Q531" s="51" t="str">
        <f>IF(AND(N531&lt;&gt;0,M531="объем"),(O531/N531*100)/$Y$2*12,"")</f>
        <v/>
      </c>
      <c r="R531" s="283">
        <f>IFERROR(AVERAGE(P531:P532),"")</f>
        <v>100</v>
      </c>
      <c r="S531" s="282">
        <f>AVERAGE(Q531:Q532)</f>
        <v>122.99073475544063</v>
      </c>
      <c r="T531" s="279">
        <f>IFERROR((R531*0.7+S531*0.3)*2,S531*2)</f>
        <v>213.79444085326438</v>
      </c>
      <c r="U531" s="295" t="str">
        <f>IF(T531&lt;170,"ГЗ по услуге (работе) НЕ выполнено","")&amp;IF(AND(T531&gt;=170,T531&lt;=200),"ГЗ по услуге (работе) выполнено","")&amp;IF(T531&gt;200,"ГЗ по услуге (работе) ПЕРЕвыполнено","")</f>
        <v>ГЗ по услуге (работе) ПЕРЕвыполнено</v>
      </c>
      <c r="V531" s="300"/>
      <c r="W531" s="361"/>
      <c r="X531" s="368"/>
    </row>
    <row r="532" spans="1:24" s="4" customFormat="1" ht="28.5" customHeight="1" thickBot="1" x14ac:dyDescent="0.3">
      <c r="A532" s="331"/>
      <c r="B532" s="44" t="str">
        <f t="shared" si="411"/>
        <v xml:space="preserve">ГБУЗ АО Областной центр по профилактике и борьбе со СПИД </v>
      </c>
      <c r="C532" s="382"/>
      <c r="D532" s="19" t="str">
        <f t="shared" si="421"/>
        <v>Услуги по обеспечению при амбулаторном лечении лекарственными препаратами лиц, для которых соответствующее право гарантировано законодательством Российской Федерации</v>
      </c>
      <c r="E532" s="300"/>
      <c r="F532" s="44" t="str">
        <f t="shared" si="414"/>
        <v>амбулаторно</v>
      </c>
      <c r="G532" s="300"/>
      <c r="H532" s="44" t="str">
        <f t="shared" si="415"/>
        <v>Не предусмотрено</v>
      </c>
      <c r="I532" s="300"/>
      <c r="J532" s="44" t="str">
        <f t="shared" si="422"/>
        <v>Не предусмотрено</v>
      </c>
      <c r="K532" s="69" t="s">
        <v>44</v>
      </c>
      <c r="L532" s="65" t="s">
        <v>45</v>
      </c>
      <c r="M532" s="66" t="s">
        <v>42</v>
      </c>
      <c r="N532" s="163">
        <v>1547</v>
      </c>
      <c r="O532" s="101">
        <v>1427</v>
      </c>
      <c r="P532" s="53" t="str">
        <f t="shared" si="440"/>
        <v/>
      </c>
      <c r="Q532" s="52">
        <f t="shared" ref="Q532" si="441">IF(AND(N532&lt;&gt;0,M532="объем"),(O532/N532*100)/$Y$2*12,"")</f>
        <v>122.99073475544063</v>
      </c>
      <c r="R532" s="283"/>
      <c r="S532" s="282"/>
      <c r="T532" s="279"/>
      <c r="U532" s="295"/>
      <c r="V532" s="300"/>
      <c r="W532" s="361"/>
      <c r="X532" s="368"/>
    </row>
    <row r="533" spans="1:24" s="4" customFormat="1" ht="30" customHeight="1" thickBot="1" x14ac:dyDescent="0.3">
      <c r="A533" s="331"/>
      <c r="B533" s="44" t="str">
        <f t="shared" si="411"/>
        <v xml:space="preserve">ГБУЗ АО Областной центр по профилактике и борьбе со СПИД </v>
      </c>
      <c r="C533" s="382" t="s">
        <v>182</v>
      </c>
      <c r="D533" s="19" t="str">
        <f t="shared" si="421"/>
        <v>Диспансерное наблюдение</v>
      </c>
      <c r="E533" s="300" t="s">
        <v>137</v>
      </c>
      <c r="F533" s="44" t="str">
        <f t="shared" si="414"/>
        <v>амбулаторно</v>
      </c>
      <c r="G533" s="300" t="s">
        <v>47</v>
      </c>
      <c r="H533" s="44" t="str">
        <f t="shared" si="415"/>
        <v>Не предусмотрено</v>
      </c>
      <c r="I533" s="300" t="s">
        <v>47</v>
      </c>
      <c r="J533" s="44" t="str">
        <f t="shared" si="422"/>
        <v>Не предусмотрено</v>
      </c>
      <c r="K533" s="68" t="s">
        <v>183</v>
      </c>
      <c r="L533" s="68" t="s">
        <v>3</v>
      </c>
      <c r="M533" s="68" t="s">
        <v>5</v>
      </c>
      <c r="N533" s="98">
        <v>99</v>
      </c>
      <c r="O533" s="98">
        <v>99</v>
      </c>
      <c r="P533" s="51">
        <f t="shared" si="440"/>
        <v>100</v>
      </c>
      <c r="Q533" s="51" t="str">
        <f t="shared" ref="Q533:Q539" si="442">IF(AND(N533&lt;&gt;0,M533="объем"),(O533/N533*100)/$Y$2*12,"")</f>
        <v/>
      </c>
      <c r="R533" s="283">
        <f>IFERROR(AVERAGE(P533:P534),"")</f>
        <v>100</v>
      </c>
      <c r="S533" s="282">
        <f>AVERAGE(Q533:Q534)</f>
        <v>101.14407601318595</v>
      </c>
      <c r="T533" s="279">
        <f>IFERROR((R533*0.7+S533*0.3)*2,S533*2)</f>
        <v>200.68644560791157</v>
      </c>
      <c r="U533" s="295" t="str">
        <f>IF(T533&lt;170,"ГЗ по услуге (работе) НЕ выполнено","")&amp;IF(AND(T533&gt;=170,T533&lt;=200),"ГЗ по услуге (работе) выполнено","")&amp;IF(T533&gt;200,"ГЗ по услуге (работе) ПЕРЕвыполнено","")</f>
        <v>ГЗ по услуге (работе) ПЕРЕвыполнено</v>
      </c>
      <c r="V533" s="300"/>
      <c r="W533" s="361"/>
      <c r="X533" s="368"/>
    </row>
    <row r="534" spans="1:24" s="4" customFormat="1" ht="27.75" customHeight="1" thickBot="1" x14ac:dyDescent="0.3">
      <c r="A534" s="331"/>
      <c r="B534" s="44" t="str">
        <f t="shared" si="411"/>
        <v xml:space="preserve">ГБУЗ АО Областной центр по профилактике и борьбе со СПИД </v>
      </c>
      <c r="C534" s="382"/>
      <c r="D534" s="19" t="str">
        <f t="shared" si="421"/>
        <v>Диспансерное наблюдение</v>
      </c>
      <c r="E534" s="300"/>
      <c r="F534" s="44" t="str">
        <f t="shared" si="414"/>
        <v>амбулаторно</v>
      </c>
      <c r="G534" s="300"/>
      <c r="H534" s="44" t="str">
        <f t="shared" si="415"/>
        <v>Не предусмотрено</v>
      </c>
      <c r="I534" s="300"/>
      <c r="J534" s="44" t="str">
        <f t="shared" si="422"/>
        <v>Не предусмотрено</v>
      </c>
      <c r="K534" s="69" t="s">
        <v>167</v>
      </c>
      <c r="L534" s="65" t="s">
        <v>45</v>
      </c>
      <c r="M534" s="66" t="s">
        <v>42</v>
      </c>
      <c r="N534" s="163">
        <v>1719</v>
      </c>
      <c r="O534" s="101">
        <v>1304</v>
      </c>
      <c r="P534" s="53" t="str">
        <f t="shared" si="440"/>
        <v/>
      </c>
      <c r="Q534" s="52">
        <f t="shared" si="442"/>
        <v>101.14407601318595</v>
      </c>
      <c r="R534" s="283"/>
      <c r="S534" s="282"/>
      <c r="T534" s="279"/>
      <c r="U534" s="295"/>
      <c r="V534" s="300"/>
      <c r="W534" s="361"/>
      <c r="X534" s="368"/>
    </row>
    <row r="535" spans="1:24" s="4" customFormat="1" ht="29.25" customHeight="1" thickBot="1" x14ac:dyDescent="0.3">
      <c r="A535" s="331"/>
      <c r="B535" s="44" t="str">
        <f t="shared" si="411"/>
        <v xml:space="preserve">ГБУЗ АО Областной центр по профилактике и борьбе со СПИД </v>
      </c>
      <c r="C535" s="382" t="s">
        <v>184</v>
      </c>
      <c r="D535" s="19" t="str">
        <f t="shared" si="421"/>
        <v>Медицинское освидетельствование на ВИЧ-инфекцию</v>
      </c>
      <c r="E535" s="300" t="s">
        <v>137</v>
      </c>
      <c r="F535" s="44" t="str">
        <f t="shared" si="414"/>
        <v>амбулаторно</v>
      </c>
      <c r="G535" s="300" t="s">
        <v>47</v>
      </c>
      <c r="H535" s="44" t="str">
        <f t="shared" si="415"/>
        <v>Не предусмотрено</v>
      </c>
      <c r="I535" s="300" t="s">
        <v>47</v>
      </c>
      <c r="J535" s="44" t="str">
        <f t="shared" si="422"/>
        <v>Не предусмотрено</v>
      </c>
      <c r="K535" s="80" t="s">
        <v>57</v>
      </c>
      <c r="L535" s="67" t="s">
        <v>57</v>
      </c>
      <c r="M535" s="68"/>
      <c r="N535" s="98"/>
      <c r="O535" s="98"/>
      <c r="P535" s="57" t="str">
        <f t="shared" si="440"/>
        <v/>
      </c>
      <c r="Q535" s="57"/>
      <c r="R535" s="283" t="str">
        <f>IFERROR(AVERAGE(P535:P536),"")</f>
        <v/>
      </c>
      <c r="S535" s="282">
        <f>AVERAGE(Q535:Q536)</f>
        <v>111.50309004535104</v>
      </c>
      <c r="T535" s="279">
        <f>IFERROR((R535*0.7+S535*0.3)*2,S535*2)</f>
        <v>223.00618009070209</v>
      </c>
      <c r="U535" s="295" t="str">
        <f>IF(T535&lt;170,"ГЗ по услуге (работе) НЕ выполнено","")&amp;IF(AND(T535&gt;=170,T535&lt;=200),"ГЗ по услуге (работе) выполнено","")&amp;IF(T535&gt;200,"ГЗ по услуге (работе) ПЕРЕвыполнено","")</f>
        <v>ГЗ по услуге (работе) ПЕРЕвыполнено</v>
      </c>
      <c r="V535" s="300"/>
      <c r="W535" s="361"/>
      <c r="X535" s="368"/>
    </row>
    <row r="536" spans="1:24" s="4" customFormat="1" ht="36" customHeight="1" thickBot="1" x14ac:dyDescent="0.3">
      <c r="A536" s="332"/>
      <c r="B536" s="44" t="str">
        <f t="shared" si="411"/>
        <v xml:space="preserve">ГБУЗ АО Областной центр по профилактике и борьбе со СПИД </v>
      </c>
      <c r="C536" s="382"/>
      <c r="D536" s="19" t="str">
        <f t="shared" si="421"/>
        <v>Медицинское освидетельствование на ВИЧ-инфекцию</v>
      </c>
      <c r="E536" s="300"/>
      <c r="F536" s="44" t="str">
        <f t="shared" si="414"/>
        <v>амбулаторно</v>
      </c>
      <c r="G536" s="300"/>
      <c r="H536" s="44" t="str">
        <f t="shared" si="415"/>
        <v>Не предусмотрено</v>
      </c>
      <c r="I536" s="300"/>
      <c r="J536" s="44" t="str">
        <f t="shared" si="422"/>
        <v>Не предусмотрено</v>
      </c>
      <c r="K536" s="69" t="s">
        <v>185</v>
      </c>
      <c r="L536" s="65" t="s">
        <v>58</v>
      </c>
      <c r="M536" s="66" t="s">
        <v>42</v>
      </c>
      <c r="N536" s="163">
        <v>321786</v>
      </c>
      <c r="O536" s="101">
        <v>269101</v>
      </c>
      <c r="P536" s="53"/>
      <c r="Q536" s="52">
        <f t="shared" si="442"/>
        <v>111.50309004535104</v>
      </c>
      <c r="R536" s="283"/>
      <c r="S536" s="282"/>
      <c r="T536" s="279"/>
      <c r="U536" s="295"/>
      <c r="V536" s="300"/>
      <c r="W536" s="361"/>
      <c r="X536" s="368"/>
    </row>
    <row r="537" spans="1:24" s="4" customFormat="1" ht="29.25" customHeight="1" thickBot="1" x14ac:dyDescent="0.3">
      <c r="A537" s="322" t="s">
        <v>9</v>
      </c>
      <c r="B537" s="44" t="str">
        <f t="shared" si="411"/>
        <v>ГБУЗ АО Областная клиническая психиатрическая больница</v>
      </c>
      <c r="C537" s="297" t="s">
        <v>119</v>
      </c>
      <c r="D537" s="19" t="str">
        <f t="shared" si="421"/>
        <v>ПМСП, не включенная в базовую программу ОМС</v>
      </c>
      <c r="E537" s="300" t="s">
        <v>137</v>
      </c>
      <c r="F537" s="44" t="str">
        <f t="shared" si="414"/>
        <v>амбулаторно</v>
      </c>
      <c r="G537" s="300" t="s">
        <v>159</v>
      </c>
      <c r="H537" s="44" t="str">
        <f t="shared" si="41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v>
      </c>
      <c r="I537" s="300" t="s">
        <v>88</v>
      </c>
      <c r="J537" s="44" t="str">
        <f t="shared" si="422"/>
        <v>психиатрия</v>
      </c>
      <c r="K537" s="67" t="s">
        <v>128</v>
      </c>
      <c r="L537" s="68" t="s">
        <v>3</v>
      </c>
      <c r="M537" s="68" t="s">
        <v>5</v>
      </c>
      <c r="N537" s="98">
        <v>99</v>
      </c>
      <c r="O537" s="98">
        <v>100</v>
      </c>
      <c r="P537" s="51">
        <f t="shared" si="440"/>
        <v>101.01010101010101</v>
      </c>
      <c r="Q537" s="51" t="str">
        <f t="shared" si="442"/>
        <v/>
      </c>
      <c r="R537" s="283">
        <f>IFERROR(AVERAGE(P537:P539),"")</f>
        <v>101.01010101010101</v>
      </c>
      <c r="S537" s="282">
        <f>AVERAGE(Q537:Q539)</f>
        <v>100.00327528444018</v>
      </c>
      <c r="T537" s="279">
        <f>IFERROR((R537*0.7+S537*0.3)*2,S537*2)</f>
        <v>201.4161065848055</v>
      </c>
      <c r="U537" s="295" t="str">
        <f>IF(T537&lt;170,"ГЗ по услуге (работе) НЕ выполнено","")&amp;IF(AND(T537&gt;=170,T537&lt;=200),"ГЗ по услуге (работе) выполнено","")&amp;IF(T537&gt;200,"ГЗ по услуге (работе) ПЕРЕвыполнено","")</f>
        <v>ГЗ по услуге (работе) ПЕРЕвыполнено</v>
      </c>
      <c r="V537" s="300"/>
      <c r="W537" s="361">
        <f>AVERAGE(T537:T554)</f>
        <v>202.93961560890699</v>
      </c>
      <c r="X537" s="368" t="str">
        <f>IF(W537&lt;170,"ГЗ по учреждению не выполнено","")&amp;IF(AND(W537&gt;=170,W537&lt;=200),"ГЗ по учреждению выполнено","")&amp;IF(W537&gt;200,"ГЗ по учреждению перевыполнено","")</f>
        <v>ГЗ по учреждению перевыполнено</v>
      </c>
    </row>
    <row r="538" spans="1:24" s="4" customFormat="1" ht="27.75" customHeight="1" thickBot="1" x14ac:dyDescent="0.3">
      <c r="A538" s="323"/>
      <c r="B538" s="44" t="str">
        <f t="shared" si="411"/>
        <v>ГБУЗ АО Областная клиническая психиатрическая больница</v>
      </c>
      <c r="C538" s="298"/>
      <c r="D538" s="19" t="str">
        <f t="shared" si="421"/>
        <v>ПМСП, не включенная в базовую программу ОМС</v>
      </c>
      <c r="E538" s="300"/>
      <c r="F538" s="44" t="str">
        <f t="shared" si="414"/>
        <v>амбулаторно</v>
      </c>
      <c r="G538" s="300"/>
      <c r="H538" s="44" t="str">
        <f t="shared" si="41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v>
      </c>
      <c r="I538" s="300"/>
      <c r="J538" s="44" t="str">
        <f t="shared" si="422"/>
        <v>психиатрия</v>
      </c>
      <c r="K538" s="64" t="s">
        <v>40</v>
      </c>
      <c r="L538" s="65" t="s">
        <v>118</v>
      </c>
      <c r="M538" s="66" t="s">
        <v>42</v>
      </c>
      <c r="N538" s="153">
        <v>68050</v>
      </c>
      <c r="O538" s="164">
        <v>51040</v>
      </c>
      <c r="P538" s="53" t="str">
        <f t="shared" si="440"/>
        <v/>
      </c>
      <c r="Q538" s="52">
        <f t="shared" si="442"/>
        <v>100.00489835904972</v>
      </c>
      <c r="R538" s="283"/>
      <c r="S538" s="282"/>
      <c r="T538" s="279"/>
      <c r="U538" s="295"/>
      <c r="V538" s="300"/>
      <c r="W538" s="361"/>
      <c r="X538" s="368"/>
    </row>
    <row r="539" spans="1:24" s="4" customFormat="1" ht="29.25" customHeight="1" thickBot="1" x14ac:dyDescent="0.3">
      <c r="A539" s="323"/>
      <c r="B539" s="44" t="str">
        <f t="shared" si="411"/>
        <v>ГБУЗ АО Областная клиническая психиатрическая больница</v>
      </c>
      <c r="C539" s="298"/>
      <c r="D539" s="19" t="str">
        <f t="shared" si="421"/>
        <v>ПМСП, не включенная в базовую программу ОМС</v>
      </c>
      <c r="E539" s="300"/>
      <c r="F539" s="44" t="str">
        <f t="shared" si="414"/>
        <v>амбулаторно</v>
      </c>
      <c r="G539" s="300"/>
      <c r="H539" s="44" t="str">
        <f t="shared" si="41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v>
      </c>
      <c r="I539" s="300"/>
      <c r="J539" s="44" t="str">
        <f t="shared" si="422"/>
        <v>психиатрия</v>
      </c>
      <c r="K539" s="64" t="s">
        <v>133</v>
      </c>
      <c r="L539" s="65" t="s">
        <v>118</v>
      </c>
      <c r="M539" s="66" t="s">
        <v>42</v>
      </c>
      <c r="N539" s="96">
        <v>40350</v>
      </c>
      <c r="O539" s="162">
        <v>30263</v>
      </c>
      <c r="P539" s="53"/>
      <c r="Q539" s="52">
        <f t="shared" si="442"/>
        <v>100.00165220983065</v>
      </c>
      <c r="R539" s="283"/>
      <c r="S539" s="282"/>
      <c r="T539" s="279"/>
      <c r="U539" s="295"/>
      <c r="V539" s="300"/>
      <c r="W539" s="361"/>
      <c r="X539" s="368"/>
    </row>
    <row r="540" spans="1:24" s="4" customFormat="1" ht="28.5" customHeight="1" thickBot="1" x14ac:dyDescent="0.3">
      <c r="A540" s="323"/>
      <c r="B540" s="44" t="str">
        <f t="shared" si="411"/>
        <v>ГБУЗ АО Областная клиническая психиатрическая больница</v>
      </c>
      <c r="C540" s="298"/>
      <c r="D540" s="19" t="str">
        <f t="shared" si="421"/>
        <v>ПМСП, не включенная в базовую программу ОМС</v>
      </c>
      <c r="E540" s="284" t="s">
        <v>137</v>
      </c>
      <c r="F540" s="44" t="str">
        <f t="shared" si="414"/>
        <v>амбулаторно</v>
      </c>
      <c r="G540" s="287" t="s">
        <v>39</v>
      </c>
      <c r="H540" s="44" t="str">
        <f t="shared" si="415"/>
        <v>Первичная медико-санитарная помощь, в части диагностики и лечения</v>
      </c>
      <c r="I540" s="284" t="s">
        <v>65</v>
      </c>
      <c r="J540" s="44" t="str">
        <f t="shared" si="422"/>
        <v>психотерапия</v>
      </c>
      <c r="K540" s="68" t="s">
        <v>128</v>
      </c>
      <c r="L540" s="68" t="s">
        <v>3</v>
      </c>
      <c r="M540" s="68" t="s">
        <v>5</v>
      </c>
      <c r="N540" s="98">
        <v>99</v>
      </c>
      <c r="O540" s="98">
        <v>100</v>
      </c>
      <c r="P540" s="51">
        <f t="shared" ref="P540" si="443">IF(AND(N540&lt;&gt;0,M540="Кач."),O540/N540*100,"")</f>
        <v>101.01010101010101</v>
      </c>
      <c r="Q540" s="51"/>
      <c r="R540" s="276">
        <f>IFERROR(AVERAGE(P540:P542),"")</f>
        <v>101.01010101010101</v>
      </c>
      <c r="S540" s="274">
        <f>AVERAGE(Q540:Q542)</f>
        <v>100.05128205128206</v>
      </c>
      <c r="T540" s="272">
        <f>IFERROR((R540*0.7+S540*0.3)*2,S540*2)</f>
        <v>201.44491064491064</v>
      </c>
      <c r="U540" s="301" t="str">
        <f>IF(T540&lt;170,"ГЗ по услуге (работе) НЕ выполнено","")&amp;IF(AND(T540&gt;=170,T540&lt;=200),"ГЗ по услуге (работе) выполнено","")&amp;IF(T540&gt;200,"ГЗ по услуге (работе) ПЕРЕвыполнено","")</f>
        <v>ГЗ по услуге (работе) ПЕРЕвыполнено</v>
      </c>
      <c r="V540" s="287"/>
      <c r="W540" s="361"/>
      <c r="X540" s="368"/>
    </row>
    <row r="541" spans="1:24" s="4" customFormat="1" ht="32.25" customHeight="1" thickBot="1" x14ac:dyDescent="0.3">
      <c r="A541" s="323"/>
      <c r="B541" s="44" t="str">
        <f t="shared" si="411"/>
        <v>ГБУЗ АО Областная клиническая психиатрическая больница</v>
      </c>
      <c r="C541" s="298"/>
      <c r="D541" s="19" t="str">
        <f t="shared" si="421"/>
        <v>ПМСП, не включенная в базовую программу ОМС</v>
      </c>
      <c r="E541" s="285"/>
      <c r="F541" s="44" t="str">
        <f t="shared" si="414"/>
        <v>амбулаторно</v>
      </c>
      <c r="G541" s="288"/>
      <c r="H541" s="44" t="str">
        <f t="shared" si="415"/>
        <v>Первичная медико-санитарная помощь, в части диагностики и лечения</v>
      </c>
      <c r="I541" s="285"/>
      <c r="J541" s="44" t="str">
        <f t="shared" si="422"/>
        <v>психотерапия</v>
      </c>
      <c r="K541" s="69" t="s">
        <v>40</v>
      </c>
      <c r="L541" s="70" t="s">
        <v>118</v>
      </c>
      <c r="M541" s="76" t="s">
        <v>42</v>
      </c>
      <c r="N541" s="154">
        <v>1300</v>
      </c>
      <c r="O541" s="96">
        <v>975</v>
      </c>
      <c r="P541" s="53"/>
      <c r="Q541" s="52">
        <f t="shared" ref="Q541:Q570" si="444">IF(AND(N541&lt;&gt;0,M541="объем"),(O541/N541*100)/$Y$2*12,"")</f>
        <v>100</v>
      </c>
      <c r="R541" s="280"/>
      <c r="S541" s="281"/>
      <c r="T541" s="273"/>
      <c r="U541" s="306"/>
      <c r="V541" s="288"/>
      <c r="W541" s="361"/>
      <c r="X541" s="368"/>
    </row>
    <row r="542" spans="1:24" s="4" customFormat="1" ht="30" customHeight="1" thickBot="1" x14ac:dyDescent="0.3">
      <c r="A542" s="323"/>
      <c r="B542" s="44"/>
      <c r="C542" s="299"/>
      <c r="D542" s="19"/>
      <c r="E542" s="286"/>
      <c r="F542" s="44"/>
      <c r="G542" s="289"/>
      <c r="H542" s="44"/>
      <c r="I542" s="286"/>
      <c r="J542" s="44"/>
      <c r="K542" s="64" t="s">
        <v>133</v>
      </c>
      <c r="L542" s="70" t="s">
        <v>118</v>
      </c>
      <c r="M542" s="76" t="s">
        <v>42</v>
      </c>
      <c r="N542" s="154">
        <v>650</v>
      </c>
      <c r="O542" s="96">
        <v>488</v>
      </c>
      <c r="P542" s="53"/>
      <c r="Q542" s="160">
        <f t="shared" si="444"/>
        <v>100.10256410256412</v>
      </c>
      <c r="R542" s="277"/>
      <c r="S542" s="275"/>
      <c r="T542" s="278"/>
      <c r="U542" s="302"/>
      <c r="V542" s="289"/>
      <c r="W542" s="361"/>
      <c r="X542" s="368"/>
    </row>
    <row r="543" spans="1:24" s="4" customFormat="1" ht="30.75" customHeight="1" thickBot="1" x14ac:dyDescent="0.3">
      <c r="A543" s="323"/>
      <c r="B543" s="44" t="str">
        <f>IF(A543="",B541,A543)</f>
        <v>ГБУЗ АО Областная клиническая психиатрическая больница</v>
      </c>
      <c r="C543" s="297" t="s">
        <v>125</v>
      </c>
      <c r="D543" s="19" t="str">
        <f>IF(C543="",D541,C543)</f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43" s="300" t="s">
        <v>142</v>
      </c>
      <c r="F543" s="44" t="str">
        <f>IF(E543="",F541,E543)</f>
        <v>Дневной стационар</v>
      </c>
      <c r="G543" s="300" t="s">
        <v>47</v>
      </c>
      <c r="H543" s="44" t="str">
        <f>IF(G543="",H541,G543)</f>
        <v>Не предусмотрено</v>
      </c>
      <c r="I543" s="300" t="s">
        <v>88</v>
      </c>
      <c r="J543" s="44" t="str">
        <f>IF(I543="",J541,I543)</f>
        <v>психиатрия</v>
      </c>
      <c r="K543" s="67" t="s">
        <v>128</v>
      </c>
      <c r="L543" s="68" t="s">
        <v>3</v>
      </c>
      <c r="M543" s="68" t="s">
        <v>5</v>
      </c>
      <c r="N543" s="98">
        <v>99</v>
      </c>
      <c r="O543" s="98">
        <v>100</v>
      </c>
      <c r="P543" s="189">
        <f t="shared" si="440"/>
        <v>101.01010101010101</v>
      </c>
      <c r="Q543" s="51" t="str">
        <f t="shared" si="444"/>
        <v/>
      </c>
      <c r="R543" s="283">
        <f>IFERROR(AVERAGE(P543:P544),"")</f>
        <v>101.01010101010101</v>
      </c>
      <c r="S543" s="282">
        <f>AVERAGE(Q543:Q544)</f>
        <v>95.520543713314794</v>
      </c>
      <c r="T543" s="279">
        <f>IFERROR((R543*0.7+S543*0.3)*2,S543*2)</f>
        <v>198.72646764213027</v>
      </c>
      <c r="U543" s="290" t="str">
        <f>IF(T543&lt;170,"ГЗ по услуге (работе) НЕ выполнено","")&amp;IF(AND(T543&gt;=170,T543&lt;=200),"ГЗ по услуге (работе) выполнено","")&amp;IF(T543&gt;200,"ГЗ по услуге (работе) ПЕРЕвыполнено","")</f>
        <v>ГЗ по услуге (работе) выполнено</v>
      </c>
      <c r="V543" s="300"/>
      <c r="W543" s="361"/>
      <c r="X543" s="368"/>
    </row>
    <row r="544" spans="1:24" s="4" customFormat="1" ht="28.5" customHeight="1" thickBot="1" x14ac:dyDescent="0.3">
      <c r="A544" s="323"/>
      <c r="B544" s="44" t="str">
        <f t="shared" si="411"/>
        <v>ГБУЗ АО Областная клиническая психиатрическая больница</v>
      </c>
      <c r="C544" s="298"/>
      <c r="D544" s="19" t="str">
        <f t="shared" ref="D544:D585" si="445">IF(C544="",D543,C544)</f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44" s="300"/>
      <c r="F544" s="44" t="str">
        <f t="shared" si="414"/>
        <v>Дневной стационар</v>
      </c>
      <c r="G544" s="300"/>
      <c r="H544" s="44" t="str">
        <f t="shared" si="415"/>
        <v>Не предусмотрено</v>
      </c>
      <c r="I544" s="300"/>
      <c r="J544" s="44" t="str">
        <f t="shared" ref="J544:J596" si="446">IF(I544="",J543,I544)</f>
        <v>психиатрия</v>
      </c>
      <c r="K544" s="150" t="s">
        <v>144</v>
      </c>
      <c r="L544" s="151" t="s">
        <v>118</v>
      </c>
      <c r="M544" s="152" t="s">
        <v>42</v>
      </c>
      <c r="N544" s="262">
        <v>1079</v>
      </c>
      <c r="O544" s="96">
        <v>773</v>
      </c>
      <c r="P544" s="195"/>
      <c r="Q544" s="52">
        <f>IF(AND(N544&lt;&gt;0,M544="объем"),(O544/N544*100)/$Y$2*12,"")</f>
        <v>95.520543713314794</v>
      </c>
      <c r="R544" s="283"/>
      <c r="S544" s="282"/>
      <c r="T544" s="279"/>
      <c r="U544" s="290"/>
      <c r="V544" s="300"/>
      <c r="W544" s="361"/>
      <c r="X544" s="368"/>
    </row>
    <row r="545" spans="1:24" s="4" customFormat="1" ht="28.5" customHeight="1" thickBot="1" x14ac:dyDescent="0.3">
      <c r="A545" s="323"/>
      <c r="B545" s="44" t="str">
        <f t="shared" si="411"/>
        <v>ГБУЗ АО Областная клиническая психиатрическая больница</v>
      </c>
      <c r="C545" s="298"/>
      <c r="D545" s="19" t="str">
        <f t="shared" si="445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45" s="287" t="s">
        <v>138</v>
      </c>
      <c r="F545" s="44" t="str">
        <f t="shared" si="414"/>
        <v>стационар</v>
      </c>
      <c r="G545" s="287" t="s">
        <v>47</v>
      </c>
      <c r="H545" s="44" t="str">
        <f t="shared" si="415"/>
        <v>Не предусмотрено</v>
      </c>
      <c r="I545" s="287" t="s">
        <v>88</v>
      </c>
      <c r="J545" s="44" t="str">
        <f t="shared" si="446"/>
        <v>психиатрия</v>
      </c>
      <c r="K545" s="67" t="s">
        <v>128</v>
      </c>
      <c r="L545" s="68" t="s">
        <v>3</v>
      </c>
      <c r="M545" s="68" t="s">
        <v>5</v>
      </c>
      <c r="N545" s="98">
        <v>99</v>
      </c>
      <c r="O545" s="98">
        <v>100</v>
      </c>
      <c r="P545" s="51">
        <f t="shared" si="440"/>
        <v>101.01010101010101</v>
      </c>
      <c r="Q545" s="51" t="str">
        <f>IF(AND(N545&lt;&gt;0,M545="объем"),(O545/N545*100)/$Y$2*12,"")</f>
        <v/>
      </c>
      <c r="R545" s="283">
        <f t="shared" ref="R545" si="447">IFERROR(AVERAGE(P545:P546),"")</f>
        <v>101.01010101010101</v>
      </c>
      <c r="S545" s="282">
        <f t="shared" ref="S545" si="448">AVERAGE(Q545:Q546)</f>
        <v>99.821463995239043</v>
      </c>
      <c r="T545" s="279">
        <f t="shared" ref="T545" si="449">IFERROR((R545*0.7+S545*0.3)*2,S545*2)</f>
        <v>201.30701981128482</v>
      </c>
      <c r="U545" s="290" t="str">
        <f t="shared" ref="U545" si="450">IF(T545&lt;170,"ГЗ по услуге (работе) НЕ выполнено","")&amp;IF(AND(T545&gt;=170,T545&lt;=200),"ГЗ по услуге (работе) выполнено","")&amp;IF(T545&gt;200,"ГЗ по услуге (работе) ПЕРЕвыполнено","")</f>
        <v>ГЗ по услуге (работе) ПЕРЕвыполнено</v>
      </c>
      <c r="V545" s="300"/>
      <c r="W545" s="361"/>
      <c r="X545" s="368"/>
    </row>
    <row r="546" spans="1:24" s="4" customFormat="1" ht="31.5" customHeight="1" thickBot="1" x14ac:dyDescent="0.3">
      <c r="A546" s="323"/>
      <c r="B546" s="44" t="str">
        <f t="shared" si="411"/>
        <v>ГБУЗ АО Областная клиническая психиатрическая больница</v>
      </c>
      <c r="C546" s="298"/>
      <c r="D546" s="19" t="str">
        <f t="shared" si="445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46" s="289"/>
      <c r="F546" s="44" t="str">
        <f t="shared" si="414"/>
        <v>стационар</v>
      </c>
      <c r="G546" s="289"/>
      <c r="H546" s="44" t="str">
        <f t="shared" si="415"/>
        <v>Не предусмотрено</v>
      </c>
      <c r="I546" s="289"/>
      <c r="J546" s="44" t="str">
        <f t="shared" si="446"/>
        <v>психиатрия</v>
      </c>
      <c r="K546" s="69" t="s">
        <v>168</v>
      </c>
      <c r="L546" s="70" t="s">
        <v>118</v>
      </c>
      <c r="M546" s="66" t="s">
        <v>42</v>
      </c>
      <c r="N546" s="162">
        <v>5041</v>
      </c>
      <c r="O546" s="162">
        <v>3774</v>
      </c>
      <c r="P546" s="192" t="str">
        <f t="shared" si="440"/>
        <v/>
      </c>
      <c r="Q546" s="52">
        <f>IF(AND(N546&lt;&gt;0,M546="объем"),(O546/N546*100)/$Y$2*12,"")</f>
        <v>99.821463995239043</v>
      </c>
      <c r="R546" s="283"/>
      <c r="S546" s="282"/>
      <c r="T546" s="279"/>
      <c r="U546" s="290"/>
      <c r="V546" s="300"/>
      <c r="W546" s="361"/>
      <c r="X546" s="368"/>
    </row>
    <row r="547" spans="1:24" s="4" customFormat="1" ht="26.45" customHeight="1" thickBot="1" x14ac:dyDescent="0.3">
      <c r="A547" s="323"/>
      <c r="B547" s="44" t="str">
        <f t="shared" si="411"/>
        <v>ГБУЗ АО Областная клиническая психиатрическая больница</v>
      </c>
      <c r="C547" s="298"/>
      <c r="D547" s="19" t="str">
        <f t="shared" si="445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47" s="287" t="s">
        <v>138</v>
      </c>
      <c r="F547" s="44" t="str">
        <f t="shared" si="414"/>
        <v>стационар</v>
      </c>
      <c r="G547" s="287" t="s">
        <v>47</v>
      </c>
      <c r="H547" s="44" t="str">
        <f t="shared" si="415"/>
        <v>Не предусмотрено</v>
      </c>
      <c r="I547" s="287" t="s">
        <v>306</v>
      </c>
      <c r="J547" s="44" t="str">
        <f t="shared" si="446"/>
        <v>Психиатрия для пациентов, больных туберкулезом</v>
      </c>
      <c r="K547" s="67" t="s">
        <v>128</v>
      </c>
      <c r="L547" s="68" t="s">
        <v>3</v>
      </c>
      <c r="M547" s="67" t="s">
        <v>5</v>
      </c>
      <c r="N547" s="98">
        <v>99</v>
      </c>
      <c r="O547" s="98">
        <v>100</v>
      </c>
      <c r="P547" s="192">
        <f t="shared" si="440"/>
        <v>101.01010101010101</v>
      </c>
      <c r="Q547" s="191" t="str">
        <f t="shared" ref="Q547:Q552" si="451">IF(AND(N547&lt;&gt;0,M547="объем"),(O547/N547*100)/$Y$2*12,"")</f>
        <v/>
      </c>
      <c r="R547" s="283">
        <f t="shared" ref="R547" si="452">IFERROR(AVERAGE(P547:P548),"")</f>
        <v>101.01010101010101</v>
      </c>
      <c r="S547" s="282">
        <f t="shared" ref="S547" si="453">AVERAGE(Q547:Q548)</f>
        <v>98.76543209876543</v>
      </c>
      <c r="T547" s="279">
        <f t="shared" ref="T547" si="454">IFERROR((R547*0.7+S547*0.3)*2,S547*2)</f>
        <v>200.67340067340064</v>
      </c>
      <c r="U547" s="290" t="str">
        <f t="shared" ref="U547" si="455">IF(T547&lt;170,"ГЗ по услуге (работе) НЕ выполнено","")&amp;IF(AND(T547&gt;=170,T547&lt;=200),"ГЗ по услуге (работе) выполнено","")&amp;IF(T547&gt;200,"ГЗ по услуге (работе) ПЕРЕвыполнено","")</f>
        <v>ГЗ по услуге (работе) ПЕРЕвыполнено</v>
      </c>
      <c r="V547" s="300"/>
      <c r="W547" s="361"/>
      <c r="X547" s="368"/>
    </row>
    <row r="548" spans="1:24" s="4" customFormat="1" ht="28.5" customHeight="1" thickBot="1" x14ac:dyDescent="0.3">
      <c r="A548" s="323"/>
      <c r="B548" s="44" t="str">
        <f t="shared" si="411"/>
        <v>ГБУЗ АО Областная клиническая психиатрическая больница</v>
      </c>
      <c r="C548" s="298"/>
      <c r="D548" s="19" t="str">
        <f t="shared" si="445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48" s="289"/>
      <c r="F548" s="44" t="str">
        <f t="shared" si="414"/>
        <v>стационар</v>
      </c>
      <c r="G548" s="289"/>
      <c r="H548" s="44" t="str">
        <f t="shared" si="415"/>
        <v>Не предусмотрено</v>
      </c>
      <c r="I548" s="289"/>
      <c r="J548" s="44" t="str">
        <f t="shared" si="446"/>
        <v>Психиатрия для пациентов, больных туберкулезом</v>
      </c>
      <c r="K548" s="69" t="s">
        <v>168</v>
      </c>
      <c r="L548" s="70" t="s">
        <v>118</v>
      </c>
      <c r="M548" s="66" t="s">
        <v>42</v>
      </c>
      <c r="N548" s="96">
        <v>54</v>
      </c>
      <c r="O548" s="96">
        <v>40</v>
      </c>
      <c r="P548" s="192" t="str">
        <f t="shared" si="440"/>
        <v/>
      </c>
      <c r="Q548" s="191">
        <f t="shared" si="451"/>
        <v>98.76543209876543</v>
      </c>
      <c r="R548" s="283"/>
      <c r="S548" s="282"/>
      <c r="T548" s="279"/>
      <c r="U548" s="290"/>
      <c r="V548" s="300"/>
      <c r="W548" s="361"/>
      <c r="X548" s="368"/>
    </row>
    <row r="549" spans="1:24" s="4" customFormat="1" ht="26.45" customHeight="1" thickBot="1" x14ac:dyDescent="0.3">
      <c r="A549" s="323"/>
      <c r="B549" s="44" t="str">
        <f t="shared" si="411"/>
        <v>ГБУЗ АО Областная клиническая психиатрическая больница</v>
      </c>
      <c r="C549" s="298"/>
      <c r="D549" s="19" t="str">
        <f t="shared" si="445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49" s="287" t="s">
        <v>138</v>
      </c>
      <c r="F549" s="44" t="str">
        <f t="shared" si="414"/>
        <v>стационар</v>
      </c>
      <c r="G549" s="287" t="s">
        <v>47</v>
      </c>
      <c r="H549" s="44" t="str">
        <f t="shared" si="415"/>
        <v>Не предусмотрено</v>
      </c>
      <c r="I549" s="287" t="s">
        <v>307</v>
      </c>
      <c r="J549" s="44" t="str">
        <f t="shared" si="446"/>
        <v>Психиатрия для принудительного лечения специализированного типа</v>
      </c>
      <c r="K549" s="67" t="s">
        <v>128</v>
      </c>
      <c r="L549" s="68" t="s">
        <v>3</v>
      </c>
      <c r="M549" s="67" t="s">
        <v>5</v>
      </c>
      <c r="N549" s="98">
        <v>99</v>
      </c>
      <c r="O549" s="98">
        <v>100</v>
      </c>
      <c r="P549" s="192">
        <f t="shared" si="440"/>
        <v>101.01010101010101</v>
      </c>
      <c r="Q549" s="191" t="str">
        <f t="shared" si="451"/>
        <v/>
      </c>
      <c r="R549" s="283">
        <f t="shared" ref="R549" si="456">IFERROR(AVERAGE(P549:P550),"")</f>
        <v>101.01010101010101</v>
      </c>
      <c r="S549" s="282">
        <f t="shared" ref="S549" si="457">AVERAGE(Q549:Q550)</f>
        <v>126.31578947368419</v>
      </c>
      <c r="T549" s="279">
        <f t="shared" ref="T549" si="458">IFERROR((R549*0.7+S549*0.3)*2,S549*2)</f>
        <v>217.20361509835192</v>
      </c>
      <c r="U549" s="290" t="str">
        <f t="shared" ref="U549" si="459">IF(T549&lt;170,"ГЗ по услуге (работе) НЕ выполнено","")&amp;IF(AND(T549&gt;=170,T549&lt;=200),"ГЗ по услуге (работе) выполнено","")&amp;IF(T549&gt;200,"ГЗ по услуге (работе) ПЕРЕвыполнено","")</f>
        <v>ГЗ по услуге (работе) ПЕРЕвыполнено</v>
      </c>
      <c r="V549" s="300"/>
      <c r="W549" s="361"/>
      <c r="X549" s="368"/>
    </row>
    <row r="550" spans="1:24" s="4" customFormat="1" ht="30.75" customHeight="1" thickBot="1" x14ac:dyDescent="0.3">
      <c r="A550" s="323"/>
      <c r="B550" s="44" t="str">
        <f t="shared" si="411"/>
        <v>ГБУЗ АО Областная клиническая психиатрическая больница</v>
      </c>
      <c r="C550" s="299"/>
      <c r="D550" s="19" t="str">
        <f t="shared" si="445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50" s="289"/>
      <c r="F550" s="44" t="str">
        <f t="shared" si="414"/>
        <v>стационар</v>
      </c>
      <c r="G550" s="289"/>
      <c r="H550" s="44" t="str">
        <f t="shared" si="415"/>
        <v>Не предусмотрено</v>
      </c>
      <c r="I550" s="289"/>
      <c r="J550" s="44" t="str">
        <f t="shared" si="446"/>
        <v>Психиатрия для принудительного лечения специализированного типа</v>
      </c>
      <c r="K550" s="69" t="s">
        <v>168</v>
      </c>
      <c r="L550" s="70" t="s">
        <v>118</v>
      </c>
      <c r="M550" s="66" t="s">
        <v>42</v>
      </c>
      <c r="N550" s="96">
        <v>38</v>
      </c>
      <c r="O550" s="96">
        <v>36</v>
      </c>
      <c r="P550" s="192" t="str">
        <f t="shared" si="440"/>
        <v/>
      </c>
      <c r="Q550" s="191">
        <f t="shared" si="451"/>
        <v>126.31578947368419</v>
      </c>
      <c r="R550" s="283"/>
      <c r="S550" s="282"/>
      <c r="T550" s="279"/>
      <c r="U550" s="290"/>
      <c r="V550" s="300"/>
      <c r="W550" s="361"/>
      <c r="X550" s="368"/>
    </row>
    <row r="551" spans="1:24" s="4" customFormat="1" ht="27" customHeight="1" thickBot="1" x14ac:dyDescent="0.3">
      <c r="A551" s="323"/>
      <c r="B551" s="44" t="str">
        <f t="shared" si="411"/>
        <v>ГБУЗ АО Областная клиническая психиатрическая больница</v>
      </c>
      <c r="C551" s="296" t="s">
        <v>186</v>
      </c>
      <c r="D551" s="19" t="str">
        <f t="shared" si="445"/>
        <v>Судебно-психиатрическая экспертиза</v>
      </c>
      <c r="E551" s="300" t="s">
        <v>137</v>
      </c>
      <c r="F551" s="44" t="str">
        <f t="shared" si="414"/>
        <v>амбулаторно</v>
      </c>
      <c r="G551" s="300" t="s">
        <v>47</v>
      </c>
      <c r="H551" s="44" t="str">
        <f t="shared" si="415"/>
        <v>Не предусмотрено</v>
      </c>
      <c r="I551" s="300" t="s">
        <v>88</v>
      </c>
      <c r="J551" s="44" t="str">
        <f t="shared" si="446"/>
        <v>психиатрия</v>
      </c>
      <c r="K551" s="82" t="s">
        <v>187</v>
      </c>
      <c r="L551" s="68" t="s">
        <v>3</v>
      </c>
      <c r="M551" s="68" t="s">
        <v>5</v>
      </c>
      <c r="N551" s="98">
        <v>99</v>
      </c>
      <c r="O551" s="98">
        <v>100</v>
      </c>
      <c r="P551" s="192">
        <f t="shared" si="440"/>
        <v>101.01010101010101</v>
      </c>
      <c r="Q551" s="191" t="str">
        <f t="shared" si="451"/>
        <v/>
      </c>
      <c r="R551" s="283">
        <f>IFERROR(AVERAGE(P551:P552),"")</f>
        <v>101.01010101010101</v>
      </c>
      <c r="S551" s="282">
        <f>AVERAGE(Q551:Q552)</f>
        <v>99.784946236559136</v>
      </c>
      <c r="T551" s="279">
        <f>IFERROR((R551*0.7+S551*0.3)*2,S551*2)</f>
        <v>201.28510915607689</v>
      </c>
      <c r="U551" s="290" t="str">
        <f>IF(T551&lt;170,"ГЗ по услуге (работе) НЕ выполнено","")&amp;IF(AND(T551&gt;=170,T551&lt;=200),"ГЗ по услуге (работе) выполнено","")&amp;IF(T551&gt;200,"ГЗ по услуге (работе) ПЕРЕвыполнено","")</f>
        <v>ГЗ по услуге (работе) ПЕРЕвыполнено</v>
      </c>
      <c r="V551" s="300"/>
      <c r="W551" s="361"/>
      <c r="X551" s="368"/>
    </row>
    <row r="552" spans="1:24" s="4" customFormat="1" ht="27.75" customHeight="1" thickBot="1" x14ac:dyDescent="0.3">
      <c r="A552" s="323"/>
      <c r="B552" s="44" t="str">
        <f t="shared" si="411"/>
        <v>ГБУЗ АО Областная клиническая психиатрическая больница</v>
      </c>
      <c r="C552" s="296"/>
      <c r="D552" s="19" t="str">
        <f t="shared" si="445"/>
        <v>Судебно-психиатрическая экспертиза</v>
      </c>
      <c r="E552" s="300"/>
      <c r="F552" s="44" t="str">
        <f t="shared" si="414"/>
        <v>амбулаторно</v>
      </c>
      <c r="G552" s="300"/>
      <c r="H552" s="44" t="str">
        <f t="shared" si="415"/>
        <v>Не предусмотрено</v>
      </c>
      <c r="I552" s="300"/>
      <c r="J552" s="44" t="str">
        <f t="shared" si="446"/>
        <v>психиатрия</v>
      </c>
      <c r="K552" s="69" t="s">
        <v>167</v>
      </c>
      <c r="L552" s="70" t="s">
        <v>118</v>
      </c>
      <c r="M552" s="76" t="s">
        <v>42</v>
      </c>
      <c r="N552" s="94">
        <v>3100</v>
      </c>
      <c r="O552" s="162">
        <v>2320</v>
      </c>
      <c r="P552" s="53" t="str">
        <f t="shared" si="440"/>
        <v/>
      </c>
      <c r="Q552" s="191">
        <f t="shared" si="451"/>
        <v>99.784946236559136</v>
      </c>
      <c r="R552" s="283"/>
      <c r="S552" s="282"/>
      <c r="T552" s="279"/>
      <c r="U552" s="290"/>
      <c r="V552" s="300"/>
      <c r="W552" s="361"/>
      <c r="X552" s="368"/>
    </row>
    <row r="553" spans="1:24" s="4" customFormat="1" ht="25.5" customHeight="1" thickBot="1" x14ac:dyDescent="0.3">
      <c r="A553" s="323"/>
      <c r="B553" s="44" t="str">
        <f t="shared" si="411"/>
        <v>ГБУЗ АО Областная клиническая психиатрическая больница</v>
      </c>
      <c r="C553" s="296" t="s">
        <v>115</v>
      </c>
      <c r="D553" s="19" t="str">
        <f t="shared" si="445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553" s="300" t="s">
        <v>50</v>
      </c>
      <c r="F553" s="44" t="str">
        <f t="shared" si="414"/>
        <v>Вне медицинской организации</v>
      </c>
      <c r="G553" s="300" t="s">
        <v>47</v>
      </c>
      <c r="H553" s="44" t="str">
        <f t="shared" si="415"/>
        <v>Не предусмотрено</v>
      </c>
      <c r="I553" s="300" t="s">
        <v>160</v>
      </c>
      <c r="J553" s="44" t="str">
        <f t="shared" si="446"/>
        <v>Скорая, в том числе скорая специализированная, медицинская помощь (за исключением санитарно-авиационной эвакуации)</v>
      </c>
      <c r="K553" s="67" t="s">
        <v>128</v>
      </c>
      <c r="L553" s="68" t="s">
        <v>3</v>
      </c>
      <c r="M553" s="68" t="s">
        <v>5</v>
      </c>
      <c r="N553" s="98">
        <v>99</v>
      </c>
      <c r="O553" s="98">
        <v>100</v>
      </c>
      <c r="P553" s="51">
        <f t="shared" si="440"/>
        <v>101.01010101010101</v>
      </c>
      <c r="Q553" s="51"/>
      <c r="R553" s="283">
        <f>IFERROR(AVERAGE(P553:P554),"")</f>
        <v>101.01010101010101</v>
      </c>
      <c r="S553" s="282">
        <f>AVERAGE(Q553:Q554)</f>
        <v>100.07692307692307</v>
      </c>
      <c r="T553" s="279">
        <f>IFERROR((R553*0.7+S553*0.3)*2,S553*2)</f>
        <v>201.46029526029523</v>
      </c>
      <c r="U553" s="295" t="str">
        <f>IF(T553&lt;170,"ГЗ по услуге (работе) НЕ выполнено","")&amp;IF(AND(T553&gt;=170,T553&lt;=200),"ГЗ по услуге (работе) выполнено","")&amp;IF(T553&gt;200,"ГЗ по услуге (работе) ПЕРЕвыполнено","")</f>
        <v>ГЗ по услуге (работе) ПЕРЕвыполнено</v>
      </c>
      <c r="V553" s="300"/>
      <c r="W553" s="361"/>
      <c r="X553" s="368"/>
    </row>
    <row r="554" spans="1:24" s="4" customFormat="1" ht="30.75" customHeight="1" thickBot="1" x14ac:dyDescent="0.3">
      <c r="A554" s="324"/>
      <c r="B554" s="44" t="str">
        <f t="shared" si="411"/>
        <v>ГБУЗ АО Областная клиническая психиатрическая больница</v>
      </c>
      <c r="C554" s="296"/>
      <c r="D554" s="19" t="str">
        <f t="shared" si="445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554" s="300"/>
      <c r="F554" s="44" t="str">
        <f t="shared" si="414"/>
        <v>Вне медицинской организации</v>
      </c>
      <c r="G554" s="300"/>
      <c r="H554" s="44" t="str">
        <f t="shared" si="415"/>
        <v>Не предусмотрено</v>
      </c>
      <c r="I554" s="300"/>
      <c r="J554" s="44" t="str">
        <f t="shared" si="446"/>
        <v>Скорая, в том числе скорая специализированная, медицинская помощь (за исключением санитарно-авиационной эвакуации)</v>
      </c>
      <c r="K554" s="69" t="s">
        <v>44</v>
      </c>
      <c r="L554" s="65" t="s">
        <v>45</v>
      </c>
      <c r="M554" s="66" t="s">
        <v>42</v>
      </c>
      <c r="N554" s="97">
        <v>5200</v>
      </c>
      <c r="O554" s="162">
        <v>3903</v>
      </c>
      <c r="P554" s="53" t="str">
        <f t="shared" si="440"/>
        <v/>
      </c>
      <c r="Q554" s="52">
        <f t="shared" si="444"/>
        <v>100.07692307692307</v>
      </c>
      <c r="R554" s="283"/>
      <c r="S554" s="282"/>
      <c r="T554" s="279"/>
      <c r="U554" s="295"/>
      <c r="V554" s="300"/>
      <c r="W554" s="361"/>
      <c r="X554" s="368"/>
    </row>
    <row r="555" spans="1:24" s="4" customFormat="1" ht="33" customHeight="1" thickBot="1" x14ac:dyDescent="0.3">
      <c r="A555" s="292" t="s">
        <v>10</v>
      </c>
      <c r="B555" s="44" t="str">
        <f t="shared" si="411"/>
        <v>ГБУЗ АО Областной наркологический диспансер</v>
      </c>
      <c r="C555" s="297" t="s">
        <v>119</v>
      </c>
      <c r="D555" s="19" t="str">
        <f t="shared" si="445"/>
        <v>ПМСП, не включенная в базовую программу ОМС</v>
      </c>
      <c r="E555" s="300" t="s">
        <v>137</v>
      </c>
      <c r="F555" s="44" t="str">
        <f t="shared" si="414"/>
        <v>амбулаторно</v>
      </c>
      <c r="G555" s="300" t="s">
        <v>161</v>
      </c>
      <c r="H555" s="44" t="str">
        <f t="shared" si="41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55" s="300" t="s">
        <v>266</v>
      </c>
      <c r="J555" s="44" t="str">
        <f t="shared" si="446"/>
        <v>По профилю психиатрия-наркология (в части наркологии)</v>
      </c>
      <c r="K555" s="67" t="s">
        <v>128</v>
      </c>
      <c r="L555" s="68" t="s">
        <v>3</v>
      </c>
      <c r="M555" s="68" t="s">
        <v>5</v>
      </c>
      <c r="N555" s="98">
        <v>99</v>
      </c>
      <c r="O555" s="98">
        <v>99</v>
      </c>
      <c r="P555" s="51">
        <f t="shared" si="440"/>
        <v>100</v>
      </c>
      <c r="Q555" s="51" t="str">
        <f t="shared" si="444"/>
        <v/>
      </c>
      <c r="R555" s="283">
        <f>IFERROR(AVERAGE(P555:P557),"")</f>
        <v>100</v>
      </c>
      <c r="S555" s="282">
        <f>AVERAGE(Q555:Q557)</f>
        <v>98.998950848622243</v>
      </c>
      <c r="T555" s="279">
        <f>IFERROR((R555*0.7+S555*0.3)*2,S555*2)</f>
        <v>199.39937050917334</v>
      </c>
      <c r="U555" s="295" t="str">
        <f>IF(T555&lt;170,"ГЗ по услуге (работе) НЕ выполнено","")&amp;IF(AND(T555&gt;=170,T555&lt;=200),"ГЗ по услуге (работе) выполнено","")&amp;IF(T555&gt;200,"ГЗ по услуге (работе) ПЕРЕвыполнено","")</f>
        <v>ГЗ по услуге (работе) выполнено</v>
      </c>
      <c r="V555" s="300"/>
      <c r="W555" s="307">
        <f>AVERAGE(T555:T573)</f>
        <v>190.59062630911652</v>
      </c>
      <c r="X555" s="303" t="str">
        <f>IF(W555&lt;170,"ГЗ по учреждению не выполнено","")&amp;IF(AND(W555&gt;=170,W555&lt;=200),"ГЗ по учреждению выполнено","")&amp;IF(W555&gt;200,"ГЗ по учреждению перевыполнено","")</f>
        <v>ГЗ по учреждению выполнено</v>
      </c>
    </row>
    <row r="556" spans="1:24" s="4" customFormat="1" ht="31.5" customHeight="1" thickBot="1" x14ac:dyDescent="0.3">
      <c r="A556" s="293"/>
      <c r="B556" s="44" t="str">
        <f t="shared" si="411"/>
        <v>ГБУЗ АО Областной наркологический диспансер</v>
      </c>
      <c r="C556" s="298"/>
      <c r="D556" s="19" t="str">
        <f t="shared" si="445"/>
        <v>ПМСП, не включенная в базовую программу ОМС</v>
      </c>
      <c r="E556" s="300"/>
      <c r="F556" s="44" t="str">
        <f t="shared" si="414"/>
        <v>амбулаторно</v>
      </c>
      <c r="G556" s="300"/>
      <c r="H556" s="44" t="str">
        <f t="shared" si="41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56" s="300"/>
      <c r="J556" s="44" t="str">
        <f t="shared" si="446"/>
        <v>По профилю психиатрия-наркология (в части наркологии)</v>
      </c>
      <c r="K556" s="64" t="s">
        <v>40</v>
      </c>
      <c r="L556" s="65" t="s">
        <v>118</v>
      </c>
      <c r="M556" s="66" t="s">
        <v>42</v>
      </c>
      <c r="N556" s="101">
        <v>23859</v>
      </c>
      <c r="O556" s="101">
        <v>17858</v>
      </c>
      <c r="P556" s="53" t="str">
        <f t="shared" si="440"/>
        <v/>
      </c>
      <c r="Q556" s="52">
        <f t="shared" si="444"/>
        <v>99.797420959246693</v>
      </c>
      <c r="R556" s="283"/>
      <c r="S556" s="282"/>
      <c r="T556" s="279"/>
      <c r="U556" s="295"/>
      <c r="V556" s="300"/>
      <c r="W556" s="308"/>
      <c r="X556" s="304"/>
    </row>
    <row r="557" spans="1:24" s="4" customFormat="1" ht="32.25" customHeight="1" thickBot="1" x14ac:dyDescent="0.3">
      <c r="A557" s="293"/>
      <c r="B557" s="44" t="str">
        <f t="shared" ref="B557:B624" si="460">IF(A557="",B556,A557)</f>
        <v>ГБУЗ АО Областной наркологический диспансер</v>
      </c>
      <c r="C557" s="298"/>
      <c r="D557" s="19" t="str">
        <f t="shared" si="445"/>
        <v>ПМСП, не включенная в базовую программу ОМС</v>
      </c>
      <c r="E557" s="300"/>
      <c r="F557" s="44" t="str">
        <f t="shared" si="414"/>
        <v>амбулаторно</v>
      </c>
      <c r="G557" s="300"/>
      <c r="H557" s="44" t="str">
        <f t="shared" si="41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57" s="300"/>
      <c r="J557" s="44" t="str">
        <f t="shared" si="446"/>
        <v>По профилю психиатрия-наркология (в части наркологии)</v>
      </c>
      <c r="K557" s="64" t="s">
        <v>133</v>
      </c>
      <c r="L557" s="65" t="s">
        <v>118</v>
      </c>
      <c r="M557" s="66" t="s">
        <v>42</v>
      </c>
      <c r="N557" s="96">
        <v>25655</v>
      </c>
      <c r="O557" s="162">
        <v>18895</v>
      </c>
      <c r="P557" s="53"/>
      <c r="Q557" s="52">
        <f t="shared" si="444"/>
        <v>98.200480737997793</v>
      </c>
      <c r="R557" s="283"/>
      <c r="S557" s="282"/>
      <c r="T557" s="279"/>
      <c r="U557" s="295"/>
      <c r="V557" s="300"/>
      <c r="W557" s="308"/>
      <c r="X557" s="304"/>
    </row>
    <row r="558" spans="1:24" s="4" customFormat="1" ht="38.25" customHeight="1" thickBot="1" x14ac:dyDescent="0.3">
      <c r="A558" s="293"/>
      <c r="B558" s="44" t="str">
        <f t="shared" si="460"/>
        <v>ГБУЗ АО Областной наркологический диспансер</v>
      </c>
      <c r="C558" s="298"/>
      <c r="D558" s="19" t="str">
        <f t="shared" si="445"/>
        <v>ПМСП, не включенная в базовую программу ОМС</v>
      </c>
      <c r="E558" s="284" t="s">
        <v>137</v>
      </c>
      <c r="F558" s="44" t="str">
        <f t="shared" si="414"/>
        <v>амбулаторно</v>
      </c>
      <c r="G558" s="287" t="s">
        <v>39</v>
      </c>
      <c r="H558" s="44" t="str">
        <f t="shared" si="415"/>
        <v>Первичная медико-санитарная помощь, в части диагностики и лечения</v>
      </c>
      <c r="I558" s="284" t="s">
        <v>65</v>
      </c>
      <c r="J558" s="44" t="str">
        <f t="shared" si="446"/>
        <v>психотерапия</v>
      </c>
      <c r="K558" s="68" t="s">
        <v>128</v>
      </c>
      <c r="L558" s="68" t="s">
        <v>3</v>
      </c>
      <c r="M558" s="68" t="s">
        <v>5</v>
      </c>
      <c r="N558" s="98">
        <v>99</v>
      </c>
      <c r="O558" s="98">
        <v>99</v>
      </c>
      <c r="P558" s="51">
        <f t="shared" si="440"/>
        <v>100</v>
      </c>
      <c r="Q558" s="51"/>
      <c r="R558" s="276">
        <f>IFERROR(AVERAGE(P558:P559),"")</f>
        <v>100</v>
      </c>
      <c r="S558" s="274">
        <f>AVERAGE(Q558:Q559)</f>
        <v>97.30392156862743</v>
      </c>
      <c r="T558" s="272">
        <f>IFERROR((R558*0.7+S558*0.3)*2,S558*2)</f>
        <v>198.38235294117646</v>
      </c>
      <c r="U558" s="284" t="str">
        <f>IF(T558&lt;170,"ГЗ по услуге (работе) НЕ выполнено","")&amp;IF(AND(T558&gt;=170,T558&lt;=200),"ГЗ по услуге (работе) выполнено","")&amp;IF(T558&gt;200,"ГЗ по услуге (работе) ПЕРЕвыполнено","")</f>
        <v>ГЗ по услуге (работе) выполнено</v>
      </c>
      <c r="V558" s="287"/>
      <c r="W558" s="308"/>
      <c r="X558" s="304"/>
    </row>
    <row r="559" spans="1:24" s="4" customFormat="1" ht="34.5" customHeight="1" thickBot="1" x14ac:dyDescent="0.3">
      <c r="A559" s="293"/>
      <c r="B559" s="44" t="str">
        <f t="shared" si="460"/>
        <v>ГБУЗ АО Областной наркологический диспансер</v>
      </c>
      <c r="C559" s="298"/>
      <c r="D559" s="19" t="str">
        <f t="shared" si="445"/>
        <v>ПМСП, не включенная в базовую программу ОМС</v>
      </c>
      <c r="E559" s="285"/>
      <c r="F559" s="44" t="str">
        <f t="shared" si="414"/>
        <v>амбулаторно</v>
      </c>
      <c r="G559" s="288"/>
      <c r="H559" s="44" t="str">
        <f t="shared" si="415"/>
        <v>Первичная медико-санитарная помощь, в части диагностики и лечения</v>
      </c>
      <c r="I559" s="286"/>
      <c r="J559" s="44" t="str">
        <f t="shared" si="446"/>
        <v>психотерапия</v>
      </c>
      <c r="K559" s="69" t="s">
        <v>40</v>
      </c>
      <c r="L559" s="70" t="s">
        <v>118</v>
      </c>
      <c r="M559" s="76" t="s">
        <v>42</v>
      </c>
      <c r="N559" s="94">
        <v>4896</v>
      </c>
      <c r="O559" s="162">
        <v>3573</v>
      </c>
      <c r="P559" s="197" t="str">
        <f t="shared" si="440"/>
        <v/>
      </c>
      <c r="Q559" s="52">
        <f t="shared" si="444"/>
        <v>97.30392156862743</v>
      </c>
      <c r="R559" s="280"/>
      <c r="S559" s="281"/>
      <c r="T559" s="273"/>
      <c r="U559" s="285"/>
      <c r="V559" s="288"/>
      <c r="W559" s="308"/>
      <c r="X559" s="304"/>
    </row>
    <row r="560" spans="1:24" s="4" customFormat="1" ht="33" customHeight="1" thickBot="1" x14ac:dyDescent="0.3">
      <c r="A560" s="293"/>
      <c r="B560" s="44" t="str">
        <f t="shared" si="460"/>
        <v>ГБУЗ АО Областной наркологический диспансер</v>
      </c>
      <c r="C560" s="298"/>
      <c r="D560" s="19" t="str">
        <f t="shared" si="445"/>
        <v>ПМСП, не включенная в базовую программу ОМС</v>
      </c>
      <c r="E560" s="285" t="s">
        <v>137</v>
      </c>
      <c r="F560" s="44" t="str">
        <f t="shared" si="414"/>
        <v>амбулаторно</v>
      </c>
      <c r="G560" s="287" t="s">
        <v>39</v>
      </c>
      <c r="H560" s="44" t="str">
        <f t="shared" si="415"/>
        <v>Первичная медико-санитарная помощь, в части диагностики и лечения</v>
      </c>
      <c r="I560" s="284" t="s">
        <v>311</v>
      </c>
      <c r="J560" s="44" t="str">
        <f t="shared" si="446"/>
        <v>Клиническая лабораторная диагностика</v>
      </c>
      <c r="K560" s="68" t="s">
        <v>128</v>
      </c>
      <c r="L560" s="70" t="s">
        <v>3</v>
      </c>
      <c r="M560" s="76" t="s">
        <v>5</v>
      </c>
      <c r="N560" s="190">
        <v>99</v>
      </c>
      <c r="O560" s="212">
        <v>99</v>
      </c>
      <c r="P560" s="197">
        <f t="shared" si="440"/>
        <v>100</v>
      </c>
      <c r="Q560" s="196" t="str">
        <f t="shared" si="444"/>
        <v/>
      </c>
      <c r="R560" s="276">
        <f>IFERROR(AVERAGE(P560:P561),"")</f>
        <v>100</v>
      </c>
      <c r="S560" s="274">
        <f>AVERAGE(Q560:Q561)</f>
        <v>100.66666666666667</v>
      </c>
      <c r="T560" s="272">
        <f>IFERROR((R560*0.7+S560*0.3)*2,S560*2)</f>
        <v>200.4</v>
      </c>
      <c r="U560" s="284" t="str">
        <f>IF(T560&lt;170,"ГЗ по услуге (работе) НЕ выполнено","")&amp;IF(AND(T560&gt;=170,T560&lt;=200),"ГЗ по услуге (работе) выполнено","")&amp;IF(T560&gt;200,"ГЗ по услуге (работе) ПЕРЕвыполнено","")</f>
        <v>ГЗ по услуге (работе) ПЕРЕвыполнено</v>
      </c>
      <c r="V560" s="287"/>
      <c r="W560" s="308"/>
      <c r="X560" s="304"/>
    </row>
    <row r="561" spans="1:24" s="4" customFormat="1" ht="33" customHeight="1" thickBot="1" x14ac:dyDescent="0.3">
      <c r="A561" s="293"/>
      <c r="B561" s="44" t="str">
        <f t="shared" si="460"/>
        <v>ГБУЗ АО Областной наркологический диспансер</v>
      </c>
      <c r="C561" s="299"/>
      <c r="D561" s="19" t="str">
        <f t="shared" si="445"/>
        <v>ПМСП, не включенная в базовую программу ОМС</v>
      </c>
      <c r="E561" s="286"/>
      <c r="F561" s="44" t="str">
        <f t="shared" si="414"/>
        <v>амбулаторно</v>
      </c>
      <c r="G561" s="288"/>
      <c r="H561" s="44" t="str">
        <f t="shared" si="415"/>
        <v>Первичная медико-санитарная помощь, в части диагностики и лечения</v>
      </c>
      <c r="I561" s="286"/>
      <c r="J561" s="44" t="str">
        <f t="shared" si="446"/>
        <v>Клиническая лабораторная диагностика</v>
      </c>
      <c r="K561" s="69" t="s">
        <v>278</v>
      </c>
      <c r="L561" s="70" t="s">
        <v>118</v>
      </c>
      <c r="M561" s="76" t="s">
        <v>42</v>
      </c>
      <c r="N561" s="94">
        <v>400</v>
      </c>
      <c r="O561" s="96">
        <v>302</v>
      </c>
      <c r="P561" s="197" t="str">
        <f t="shared" si="440"/>
        <v/>
      </c>
      <c r="Q561" s="196">
        <f t="shared" si="444"/>
        <v>100.66666666666667</v>
      </c>
      <c r="R561" s="280"/>
      <c r="S561" s="281"/>
      <c r="T561" s="273"/>
      <c r="U561" s="285"/>
      <c r="V561" s="288"/>
      <c r="W561" s="308"/>
      <c r="X561" s="304"/>
    </row>
    <row r="562" spans="1:24" s="4" customFormat="1" ht="32.25" customHeight="1" thickBot="1" x14ac:dyDescent="0.3">
      <c r="A562" s="293"/>
      <c r="B562" s="44" t="str">
        <f t="shared" si="460"/>
        <v>ГБУЗ АО Областной наркологический диспансер</v>
      </c>
      <c r="C562" s="297" t="s">
        <v>125</v>
      </c>
      <c r="D562" s="19" t="str">
        <f t="shared" si="445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62" s="287" t="s">
        <v>142</v>
      </c>
      <c r="F562" s="44" t="str">
        <f t="shared" si="414"/>
        <v>Дневной стационар</v>
      </c>
      <c r="G562" s="287" t="s">
        <v>47</v>
      </c>
      <c r="H562" s="44" t="str">
        <f t="shared" si="415"/>
        <v>Не предусмотрено</v>
      </c>
      <c r="I562" s="287" t="s">
        <v>266</v>
      </c>
      <c r="J562" s="44" t="str">
        <f t="shared" si="446"/>
        <v>По профилю психиатрия-наркология (в части наркологии)</v>
      </c>
      <c r="K562" s="67" t="s">
        <v>128</v>
      </c>
      <c r="L562" s="68" t="s">
        <v>3</v>
      </c>
      <c r="M562" s="68" t="s">
        <v>5</v>
      </c>
      <c r="N562" s="98">
        <v>99</v>
      </c>
      <c r="O562" s="98">
        <v>99</v>
      </c>
      <c r="P562" s="51">
        <f t="shared" si="440"/>
        <v>100</v>
      </c>
      <c r="Q562" s="196" t="str">
        <f t="shared" si="444"/>
        <v/>
      </c>
      <c r="R562" s="283">
        <f>IFERROR(AVERAGE(P562:P563),"")</f>
        <v>100</v>
      </c>
      <c r="S562" s="282">
        <f>AVERAGE(Q562:Q563)</f>
        <v>29.059829059829063</v>
      </c>
      <c r="T562" s="279">
        <f>IFERROR((R562*0.7+S562*0.3)*2,S562*2)</f>
        <v>157.43589743589743</v>
      </c>
      <c r="U562" s="295" t="str">
        <f>IF(T562&lt;170,"ГЗ по услуге (работе) НЕ выполнено","")&amp;IF(AND(T562&gt;=170,T562&lt;=200),"ГЗ по услуге (работе) выполнено","")&amp;IF(T562&gt;200,"ГЗ по услуге (работе) ПЕРЕвыполнено","")</f>
        <v>ГЗ по услуге (работе) НЕ выполнено</v>
      </c>
      <c r="V562" s="300"/>
      <c r="W562" s="308"/>
      <c r="X562" s="304"/>
    </row>
    <row r="563" spans="1:24" s="4" customFormat="1" ht="33" customHeight="1" thickBot="1" x14ac:dyDescent="0.3">
      <c r="A563" s="293"/>
      <c r="B563" s="44" t="str">
        <f t="shared" si="460"/>
        <v>ГБУЗ АО Областной наркологический диспансер</v>
      </c>
      <c r="C563" s="298"/>
      <c r="D563" s="19" t="str">
        <f t="shared" si="445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63" s="289"/>
      <c r="F563" s="44" t="str">
        <f t="shared" si="414"/>
        <v>Дневной стационар</v>
      </c>
      <c r="G563" s="289"/>
      <c r="H563" s="44" t="str">
        <f t="shared" si="415"/>
        <v>Не предусмотрено</v>
      </c>
      <c r="I563" s="289"/>
      <c r="J563" s="44" t="str">
        <f t="shared" si="446"/>
        <v>По профилю психиатрия-наркология (в части наркологии)</v>
      </c>
      <c r="K563" s="69" t="s">
        <v>144</v>
      </c>
      <c r="L563" s="70" t="s">
        <v>118</v>
      </c>
      <c r="M563" s="66" t="s">
        <v>42</v>
      </c>
      <c r="N563" s="96">
        <v>78</v>
      </c>
      <c r="O563" s="96">
        <v>17</v>
      </c>
      <c r="P563" s="53" t="str">
        <f t="shared" ref="P563:P679" si="461">IF(AND(N563&lt;&gt;0,M563="Кач."),O563/N563*100,"")</f>
        <v/>
      </c>
      <c r="Q563" s="270">
        <f t="shared" si="444"/>
        <v>29.059829059829063</v>
      </c>
      <c r="R563" s="283"/>
      <c r="S563" s="282"/>
      <c r="T563" s="279"/>
      <c r="U563" s="295"/>
      <c r="V563" s="300"/>
      <c r="W563" s="308"/>
      <c r="X563" s="304"/>
    </row>
    <row r="564" spans="1:24" s="4" customFormat="1" ht="30" customHeight="1" thickBot="1" x14ac:dyDescent="0.3">
      <c r="A564" s="293"/>
      <c r="B564" s="44" t="str">
        <f t="shared" si="460"/>
        <v>ГБУЗ АО Областной наркологический диспансер</v>
      </c>
      <c r="C564" s="298"/>
      <c r="D564" s="19" t="str">
        <f t="shared" si="445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64" s="287" t="s">
        <v>138</v>
      </c>
      <c r="F564" s="44" t="str">
        <f t="shared" si="414"/>
        <v>стационар</v>
      </c>
      <c r="G564" s="287" t="s">
        <v>47</v>
      </c>
      <c r="H564" s="44" t="str">
        <f t="shared" si="415"/>
        <v>Не предусмотрено</v>
      </c>
      <c r="I564" s="287" t="s">
        <v>266</v>
      </c>
      <c r="J564" s="44" t="str">
        <f t="shared" si="446"/>
        <v>По профилю психиатрия-наркология (в части наркологии)</v>
      </c>
      <c r="K564" s="67" t="s">
        <v>128</v>
      </c>
      <c r="L564" s="68" t="s">
        <v>3</v>
      </c>
      <c r="M564" s="68" t="s">
        <v>5</v>
      </c>
      <c r="N564" s="98">
        <v>99</v>
      </c>
      <c r="O564" s="98">
        <v>99</v>
      </c>
      <c r="P564" s="51">
        <f t="shared" si="461"/>
        <v>100</v>
      </c>
      <c r="Q564" s="51" t="str">
        <f t="shared" si="444"/>
        <v/>
      </c>
      <c r="R564" s="283">
        <f t="shared" ref="R564" si="462">IFERROR(AVERAGE(P564:P565),"")</f>
        <v>100</v>
      </c>
      <c r="S564" s="282">
        <f t="shared" ref="S564" si="463">AVERAGE(Q564:Q565)</f>
        <v>92.529452529452513</v>
      </c>
      <c r="T564" s="279">
        <f t="shared" ref="T564" si="464">IFERROR((R564*0.7+S564*0.3)*2,S564*2)</f>
        <v>195.51767151767152</v>
      </c>
      <c r="U564" s="295" t="str">
        <f t="shared" ref="U564" si="465">IF(T564&lt;170,"ГЗ по услуге (работе) НЕ выполнено","")&amp;IF(AND(T564&gt;=170,T564&lt;=200),"ГЗ по услуге (работе) выполнено","")&amp;IF(T564&gt;200,"ГЗ по услуге (работе) ПЕРЕвыполнено","")</f>
        <v>ГЗ по услуге (работе) выполнено</v>
      </c>
      <c r="V564" s="300"/>
      <c r="W564" s="308"/>
      <c r="X564" s="304"/>
    </row>
    <row r="565" spans="1:24" s="4" customFormat="1" ht="33.75" customHeight="1" thickBot="1" x14ac:dyDescent="0.3">
      <c r="A565" s="293"/>
      <c r="B565" s="44" t="str">
        <f t="shared" si="460"/>
        <v>ГБУЗ АО Областной наркологический диспансер</v>
      </c>
      <c r="C565" s="298"/>
      <c r="D565" s="19" t="str">
        <f t="shared" si="445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65" s="289"/>
      <c r="F565" s="44" t="str">
        <f t="shared" si="414"/>
        <v>стационар</v>
      </c>
      <c r="G565" s="289"/>
      <c r="H565" s="44" t="str">
        <f t="shared" si="415"/>
        <v>Не предусмотрено</v>
      </c>
      <c r="I565" s="289"/>
      <c r="J565" s="44" t="str">
        <f t="shared" si="446"/>
        <v>По профилю психиатрия-наркология (в части наркологии)</v>
      </c>
      <c r="K565" s="69" t="s">
        <v>308</v>
      </c>
      <c r="L565" s="70" t="s">
        <v>118</v>
      </c>
      <c r="M565" s="66" t="s">
        <v>42</v>
      </c>
      <c r="N565" s="96">
        <v>2405</v>
      </c>
      <c r="O565" s="162">
        <v>1669</v>
      </c>
      <c r="P565" s="194" t="str">
        <f t="shared" si="461"/>
        <v/>
      </c>
      <c r="Q565" s="52">
        <f t="shared" si="444"/>
        <v>92.529452529452513</v>
      </c>
      <c r="R565" s="283"/>
      <c r="S565" s="282"/>
      <c r="T565" s="279"/>
      <c r="U565" s="295"/>
      <c r="V565" s="300"/>
      <c r="W565" s="308"/>
      <c r="X565" s="304"/>
    </row>
    <row r="566" spans="1:24" s="4" customFormat="1" ht="34.5" customHeight="1" thickBot="1" x14ac:dyDescent="0.3">
      <c r="A566" s="293"/>
      <c r="B566" s="44" t="str">
        <f t="shared" si="460"/>
        <v>ГБУЗ АО Областной наркологический диспансер</v>
      </c>
      <c r="C566" s="298"/>
      <c r="D566" s="19" t="str">
        <f t="shared" si="445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66" s="287" t="s">
        <v>138</v>
      </c>
      <c r="F566" s="44" t="str">
        <f t="shared" si="414"/>
        <v>стационар</v>
      </c>
      <c r="G566" s="287" t="s">
        <v>47</v>
      </c>
      <c r="H566" s="44" t="str">
        <f t="shared" si="415"/>
        <v>Не предусмотрено</v>
      </c>
      <c r="I566" s="287" t="s">
        <v>266</v>
      </c>
      <c r="J566" s="44" t="str">
        <f t="shared" si="446"/>
        <v>По профилю психиатрия-наркология (в части наркологии)</v>
      </c>
      <c r="K566" s="67" t="s">
        <v>128</v>
      </c>
      <c r="L566" s="68" t="s">
        <v>3</v>
      </c>
      <c r="M566" s="67" t="s">
        <v>5</v>
      </c>
      <c r="N566" s="98">
        <v>99</v>
      </c>
      <c r="O566" s="98">
        <v>99</v>
      </c>
      <c r="P566" s="194">
        <f t="shared" si="461"/>
        <v>100</v>
      </c>
      <c r="Q566" s="193" t="str">
        <f t="shared" si="444"/>
        <v/>
      </c>
      <c r="R566" s="283">
        <f t="shared" ref="R566:R570" si="466">IFERROR(AVERAGE(P566:P567),"")</f>
        <v>100</v>
      </c>
      <c r="S566" s="282">
        <f t="shared" ref="S566:S570" si="467">AVERAGE(Q566:Q567)</f>
        <v>99.115044247787623</v>
      </c>
      <c r="T566" s="279">
        <f t="shared" ref="T566:T570" si="468">IFERROR((R566*0.7+S566*0.3)*2,S566*2)</f>
        <v>199.46902654867256</v>
      </c>
      <c r="U566" s="295" t="str">
        <f t="shared" ref="U566:U570" si="469">IF(T566&lt;170,"ГЗ по услуге (работе) НЕ выполнено","")&amp;IF(AND(T566&gt;=170,T566&lt;=200),"ГЗ по услуге (работе) выполнено","")&amp;IF(T566&gt;200,"ГЗ по услуге (работе) ПЕРЕвыполнено","")</f>
        <v>ГЗ по услуге (работе) выполнено</v>
      </c>
      <c r="V566" s="300"/>
      <c r="W566" s="308"/>
      <c r="X566" s="304"/>
    </row>
    <row r="567" spans="1:24" s="4" customFormat="1" ht="40.5" customHeight="1" thickBot="1" x14ac:dyDescent="0.3">
      <c r="A567" s="293"/>
      <c r="B567" s="44" t="str">
        <f t="shared" si="460"/>
        <v>ГБУЗ АО Областной наркологический диспансер</v>
      </c>
      <c r="C567" s="298"/>
      <c r="D567" s="19" t="str">
        <f t="shared" si="445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67" s="289"/>
      <c r="F567" s="44" t="str">
        <f t="shared" si="414"/>
        <v>стационар</v>
      </c>
      <c r="G567" s="289"/>
      <c r="H567" s="44" t="str">
        <f t="shared" si="415"/>
        <v>Не предусмотрено</v>
      </c>
      <c r="I567" s="289"/>
      <c r="J567" s="44" t="str">
        <f t="shared" si="446"/>
        <v>По профилю психиатрия-наркология (в части наркологии)</v>
      </c>
      <c r="K567" s="69" t="s">
        <v>309</v>
      </c>
      <c r="L567" s="70" t="s">
        <v>118</v>
      </c>
      <c r="M567" s="66" t="s">
        <v>42</v>
      </c>
      <c r="N567" s="96">
        <v>113</v>
      </c>
      <c r="O567" s="96">
        <v>84</v>
      </c>
      <c r="P567" s="194" t="str">
        <f t="shared" si="461"/>
        <v/>
      </c>
      <c r="Q567" s="193">
        <f t="shared" si="444"/>
        <v>99.115044247787623</v>
      </c>
      <c r="R567" s="283"/>
      <c r="S567" s="282"/>
      <c r="T567" s="279"/>
      <c r="U567" s="295"/>
      <c r="V567" s="300"/>
      <c r="W567" s="308"/>
      <c r="X567" s="304"/>
    </row>
    <row r="568" spans="1:24" s="4" customFormat="1" ht="40.5" customHeight="1" thickBot="1" x14ac:dyDescent="0.3">
      <c r="A568" s="293"/>
      <c r="B568" s="44" t="str">
        <f t="shared" si="460"/>
        <v>ГБУЗ АО Областной наркологический диспансер</v>
      </c>
      <c r="C568" s="298"/>
      <c r="D568" s="19" t="str">
        <f t="shared" si="445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68" s="287" t="s">
        <v>138</v>
      </c>
      <c r="F568" s="44" t="str">
        <f t="shared" si="414"/>
        <v>стационар</v>
      </c>
      <c r="G568" s="287" t="s">
        <v>47</v>
      </c>
      <c r="H568" s="44" t="str">
        <f t="shared" si="415"/>
        <v>Не предусмотрено</v>
      </c>
      <c r="I568" s="287" t="s">
        <v>310</v>
      </c>
      <c r="J568" s="44" t="str">
        <f t="shared" si="446"/>
        <v>Медицинская реабилитация при заболеваниях, не входящих в базовую программу обязательного медицинского страхования</v>
      </c>
      <c r="K568" s="67" t="s">
        <v>128</v>
      </c>
      <c r="L568" s="70" t="s">
        <v>3</v>
      </c>
      <c r="M568" s="66" t="s">
        <v>5</v>
      </c>
      <c r="N568" s="98">
        <v>99</v>
      </c>
      <c r="O568" s="98">
        <v>99</v>
      </c>
      <c r="P568" s="194">
        <f t="shared" si="461"/>
        <v>100</v>
      </c>
      <c r="Q568" s="193" t="str">
        <f t="shared" si="444"/>
        <v/>
      </c>
      <c r="R568" s="283">
        <f t="shared" si="466"/>
        <v>100</v>
      </c>
      <c r="S568" s="282">
        <f t="shared" si="467"/>
        <v>81.007751937984494</v>
      </c>
      <c r="T568" s="279">
        <f t="shared" si="468"/>
        <v>188.6046511627907</v>
      </c>
      <c r="U568" s="295" t="str">
        <f t="shared" si="469"/>
        <v>ГЗ по услуге (работе) выполнено</v>
      </c>
      <c r="V568" s="300"/>
      <c r="W568" s="308"/>
      <c r="X568" s="304"/>
    </row>
    <row r="569" spans="1:24" s="4" customFormat="1" ht="38.25" customHeight="1" thickBot="1" x14ac:dyDescent="0.3">
      <c r="A569" s="293"/>
      <c r="B569" s="44" t="str">
        <f t="shared" si="460"/>
        <v>ГБУЗ АО Областной наркологический диспансер</v>
      </c>
      <c r="C569" s="299"/>
      <c r="D569" s="19" t="str">
        <f t="shared" si="445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69" s="289"/>
      <c r="F569" s="44" t="str">
        <f t="shared" si="414"/>
        <v>стационар</v>
      </c>
      <c r="G569" s="289"/>
      <c r="H569" s="44" t="str">
        <f t="shared" si="415"/>
        <v>Не предусмотрено</v>
      </c>
      <c r="I569" s="289"/>
      <c r="J569" s="44" t="str">
        <f t="shared" si="446"/>
        <v>Медицинская реабилитация при заболеваниях, не входящих в базовую программу обязательного медицинского страхования</v>
      </c>
      <c r="K569" s="69" t="s">
        <v>335</v>
      </c>
      <c r="L569" s="70" t="s">
        <v>118</v>
      </c>
      <c r="M569" s="66" t="s">
        <v>42</v>
      </c>
      <c r="N569" s="96">
        <v>344</v>
      </c>
      <c r="O569" s="96">
        <v>209</v>
      </c>
      <c r="P569" s="194" t="str">
        <f t="shared" si="461"/>
        <v/>
      </c>
      <c r="Q569" s="270">
        <f t="shared" si="444"/>
        <v>81.007751937984494</v>
      </c>
      <c r="R569" s="283"/>
      <c r="S569" s="282"/>
      <c r="T569" s="279"/>
      <c r="U569" s="295"/>
      <c r="V569" s="300"/>
      <c r="W569" s="308"/>
      <c r="X569" s="304"/>
    </row>
    <row r="570" spans="1:24" s="4" customFormat="1" ht="30" customHeight="1" thickBot="1" x14ac:dyDescent="0.3">
      <c r="A570" s="293"/>
      <c r="B570" s="44" t="str">
        <f t="shared" si="460"/>
        <v>ГБУЗ АО Областной наркологический диспансер</v>
      </c>
      <c r="C570" s="318" t="s">
        <v>334</v>
      </c>
      <c r="D570" s="19" t="str">
        <f t="shared" si="445"/>
        <v xml:space="preserve">Организация осуществления мероприятий по профилактике и формированию здорового образа жизни </v>
      </c>
      <c r="E570" s="284" t="s">
        <v>47</v>
      </c>
      <c r="F570" s="44" t="str">
        <f t="shared" si="414"/>
        <v>Не предусмотрено</v>
      </c>
      <c r="G570" s="284" t="s">
        <v>47</v>
      </c>
      <c r="H570" s="44" t="str">
        <f t="shared" si="415"/>
        <v>Не предусмотрено</v>
      </c>
      <c r="I570" s="284" t="s">
        <v>47</v>
      </c>
      <c r="J570" s="44" t="str">
        <f t="shared" si="446"/>
        <v>Не предусмотрено</v>
      </c>
      <c r="K570" s="68" t="s">
        <v>174</v>
      </c>
      <c r="L570" s="68" t="s">
        <v>3</v>
      </c>
      <c r="M570" s="68" t="s">
        <v>5</v>
      </c>
      <c r="N570" s="98">
        <v>99</v>
      </c>
      <c r="O570" s="98">
        <v>99</v>
      </c>
      <c r="P570" s="57">
        <f t="shared" si="461"/>
        <v>100</v>
      </c>
      <c r="Q570" s="57" t="str">
        <f t="shared" si="444"/>
        <v/>
      </c>
      <c r="R570" s="283">
        <f t="shared" si="466"/>
        <v>100</v>
      </c>
      <c r="S570" s="282">
        <f t="shared" si="467"/>
        <v>100</v>
      </c>
      <c r="T570" s="279">
        <f t="shared" si="468"/>
        <v>200</v>
      </c>
      <c r="U570" s="295" t="str">
        <f t="shared" si="469"/>
        <v>ГЗ по услуге (работе) выполнено</v>
      </c>
      <c r="V570" s="300"/>
      <c r="W570" s="308"/>
      <c r="X570" s="304"/>
    </row>
    <row r="571" spans="1:24" s="4" customFormat="1" ht="33.75" customHeight="1" thickBot="1" x14ac:dyDescent="0.3">
      <c r="A571" s="293"/>
      <c r="B571" s="44" t="str">
        <f t="shared" si="460"/>
        <v>ГБУЗ АО Областной наркологический диспансер</v>
      </c>
      <c r="C571" s="319"/>
      <c r="D571" s="19" t="str">
        <f t="shared" si="445"/>
        <v xml:space="preserve">Организация осуществления мероприятий по профилактике и формированию здорового образа жизни </v>
      </c>
      <c r="E571" s="286"/>
      <c r="F571" s="44" t="str">
        <f t="shared" si="414"/>
        <v>Не предусмотрено</v>
      </c>
      <c r="G571" s="286"/>
      <c r="H571" s="44" t="str">
        <f t="shared" si="415"/>
        <v>Не предусмотрено</v>
      </c>
      <c r="I571" s="286"/>
      <c r="J571" s="44" t="str">
        <f t="shared" si="446"/>
        <v>Не предусмотрено</v>
      </c>
      <c r="K571" s="69" t="s">
        <v>172</v>
      </c>
      <c r="L571" s="81" t="s">
        <v>58</v>
      </c>
      <c r="M571" s="76" t="s">
        <v>42</v>
      </c>
      <c r="N571" s="96">
        <v>60</v>
      </c>
      <c r="O571" s="97">
        <v>45</v>
      </c>
      <c r="P571" s="58" t="str">
        <f t="shared" si="461"/>
        <v/>
      </c>
      <c r="Q571" s="59">
        <f t="shared" ref="Q571" si="470">IF(AND(N571&lt;&gt;0,M571="объем"),(O571/N571*100)/$Y$2*12,"")</f>
        <v>100</v>
      </c>
      <c r="R571" s="283"/>
      <c r="S571" s="282"/>
      <c r="T571" s="279"/>
      <c r="U571" s="295"/>
      <c r="V571" s="300"/>
      <c r="W571" s="308"/>
      <c r="X571" s="304"/>
    </row>
    <row r="572" spans="1:24" s="4" customFormat="1" ht="32.25" customHeight="1" thickBot="1" x14ac:dyDescent="0.3">
      <c r="A572" s="293"/>
      <c r="B572" s="44" t="str">
        <f t="shared" si="460"/>
        <v>ГБУЗ АО Областной наркологический диспансер</v>
      </c>
      <c r="C572" s="296" t="s">
        <v>188</v>
      </c>
      <c r="D572" s="19" t="str">
        <f t="shared" si="445"/>
        <v>Медицинское освидетельствование на состояние опьянения (алкогольного, наркотического или иного токсического)</v>
      </c>
      <c r="E572" s="300" t="s">
        <v>47</v>
      </c>
      <c r="F572" s="44" t="str">
        <f t="shared" si="414"/>
        <v>Не предусмотрено</v>
      </c>
      <c r="G572" s="300" t="s">
        <v>47</v>
      </c>
      <c r="H572" s="44" t="str">
        <f t="shared" si="415"/>
        <v>Не предусмотрено</v>
      </c>
      <c r="I572" s="300" t="s">
        <v>47</v>
      </c>
      <c r="J572" s="44" t="str">
        <f t="shared" si="446"/>
        <v>Не предусмотрено</v>
      </c>
      <c r="K572" s="80" t="s">
        <v>57</v>
      </c>
      <c r="L572" s="67" t="s">
        <v>57</v>
      </c>
      <c r="M572" s="68"/>
      <c r="N572" s="98"/>
      <c r="O572" s="98"/>
      <c r="P572" s="57" t="str">
        <f t="shared" si="461"/>
        <v/>
      </c>
      <c r="Q572" s="51"/>
      <c r="R572" s="283" t="str">
        <f>IFERROR(AVERAGE(P572:P573),"")</f>
        <v/>
      </c>
      <c r="S572" s="282">
        <f>AVERAGE(Q572:Q573)</f>
        <v>88.053333333333327</v>
      </c>
      <c r="T572" s="279">
        <f>IFERROR((R572*0.7+S572*0.3)*2,S572*2)</f>
        <v>176.10666666666665</v>
      </c>
      <c r="U572" s="295" t="str">
        <f>IF(T572&lt;170,"ГЗ по услуге (работе) НЕ выполнено","")&amp;IF(AND(T572&gt;=170,T572&lt;=200),"ГЗ по услуге (работе) выполнено","")&amp;IF(T572&gt;200,"ГЗ по услуге (работе) ПЕРЕвыполнено","")</f>
        <v>ГЗ по услуге (работе) выполнено</v>
      </c>
      <c r="V572" s="300"/>
      <c r="W572" s="308"/>
      <c r="X572" s="304"/>
    </row>
    <row r="573" spans="1:24" s="4" customFormat="1" ht="33" customHeight="1" x14ac:dyDescent="0.25">
      <c r="A573" s="294"/>
      <c r="B573" s="44" t="str">
        <f t="shared" si="460"/>
        <v>ГБУЗ АО Областной наркологический диспансер</v>
      </c>
      <c r="C573" s="296"/>
      <c r="D573" s="19" t="str">
        <f t="shared" si="445"/>
        <v>Медицинское освидетельствование на состояние опьянения (алкогольного, наркотического или иного токсического)</v>
      </c>
      <c r="E573" s="300"/>
      <c r="F573" s="44" t="str">
        <f t="shared" si="414"/>
        <v>Не предусмотрено</v>
      </c>
      <c r="G573" s="300"/>
      <c r="H573" s="44" t="str">
        <f t="shared" si="415"/>
        <v>Не предусмотрено</v>
      </c>
      <c r="I573" s="300"/>
      <c r="J573" s="44" t="str">
        <f t="shared" si="446"/>
        <v>Не предусмотрено</v>
      </c>
      <c r="K573" s="69" t="s">
        <v>189</v>
      </c>
      <c r="L573" s="70" t="s">
        <v>58</v>
      </c>
      <c r="M573" s="66" t="s">
        <v>42</v>
      </c>
      <c r="N573" s="96">
        <v>7500</v>
      </c>
      <c r="O573" s="162">
        <v>4953</v>
      </c>
      <c r="P573" s="53"/>
      <c r="Q573" s="270">
        <f>IF(AND(N573&lt;&gt;0,M573="объем"),(O573/N573*100)/$Y$2*12,"")</f>
        <v>88.053333333333327</v>
      </c>
      <c r="R573" s="283"/>
      <c r="S573" s="282"/>
      <c r="T573" s="279"/>
      <c r="U573" s="295"/>
      <c r="V573" s="300"/>
      <c r="W573" s="308"/>
      <c r="X573" s="304"/>
    </row>
    <row r="574" spans="1:24" s="4" customFormat="1" ht="29.25" customHeight="1" thickBot="1" x14ac:dyDescent="0.3">
      <c r="A574" s="330" t="s">
        <v>252</v>
      </c>
      <c r="B574" s="44" t="str">
        <f>IF(A574="",B573,A574)</f>
        <v>ГБУЗ АО Областной клинический онкологический диспансер</v>
      </c>
      <c r="C574" s="318" t="s">
        <v>71</v>
      </c>
      <c r="D574" s="19" t="str">
        <f t="shared" si="445"/>
        <v>Паллиативная медицинская помощь</v>
      </c>
      <c r="E574" s="295" t="s">
        <v>138</v>
      </c>
      <c r="F574" s="44" t="str">
        <f>IF(E574="",F573,E574)</f>
        <v>стационар</v>
      </c>
      <c r="G574" s="295" t="s">
        <v>43</v>
      </c>
      <c r="H574" s="44" t="str">
        <f>IF(G574="",H573,G574)</f>
        <v>паллиативная медицинская помощь</v>
      </c>
      <c r="I574" s="295" t="s">
        <v>190</v>
      </c>
      <c r="J574" s="44" t="str">
        <f t="shared" si="446"/>
        <v>по профилю онкология</v>
      </c>
      <c r="K574" s="67" t="s">
        <v>128</v>
      </c>
      <c r="L574" s="67" t="s">
        <v>3</v>
      </c>
      <c r="M574" s="67" t="s">
        <v>5</v>
      </c>
      <c r="N574" s="98">
        <v>99</v>
      </c>
      <c r="O574" s="98">
        <v>99</v>
      </c>
      <c r="P574" s="51">
        <f t="shared" ref="P574:P575" si="471">IF(AND(N574&lt;&gt;0,M574="Кач."),O574/N574*100,"")</f>
        <v>100</v>
      </c>
      <c r="Q574" s="51"/>
      <c r="R574" s="283">
        <f>IFERROR(AVERAGE(P574:P575),"")</f>
        <v>100</v>
      </c>
      <c r="S574" s="282">
        <f>AVERAGE(Q574:Q575)</f>
        <v>100</v>
      </c>
      <c r="T574" s="279">
        <f>IFERROR((R574*0.7+S574*0.3)*2,S574*2)</f>
        <v>200</v>
      </c>
      <c r="U574" s="295" t="str">
        <f>IF(T574&lt;170,"ГЗ по услуге (работе) НЕ выполнено","")&amp;IF(AND(T574&gt;=170,T574&lt;=200),"ГЗ по услуге (работе) выполнено","")&amp;IF(T574&gt;200,"ГЗ по услуге (работе) ПЕРЕвыполнено","")</f>
        <v>ГЗ по услуге (работе) выполнено</v>
      </c>
      <c r="V574" s="300"/>
      <c r="W574" s="307">
        <f>AVERAGE(T574:T579)</f>
        <v>200</v>
      </c>
      <c r="X574" s="419" t="str">
        <f>IF(W574&lt;170,"ГЗ по учреждению не выполнено","")&amp;IF(AND(W574&gt;=170,W574&lt;=200),"ГЗ по учреждению выполнено","")&amp;IF(W574&gt;200,"ГЗ по учреждению перевыполнено","")</f>
        <v>ГЗ по учреждению выполнено</v>
      </c>
    </row>
    <row r="575" spans="1:24" s="4" customFormat="1" ht="36" customHeight="1" thickBot="1" x14ac:dyDescent="0.3">
      <c r="A575" s="331"/>
      <c r="B575" s="44" t="str">
        <f t="shared" si="460"/>
        <v>ГБУЗ АО Областной клинический онкологический диспансер</v>
      </c>
      <c r="C575" s="319"/>
      <c r="D575" s="19" t="str">
        <f t="shared" si="445"/>
        <v>Паллиативная медицинская помощь</v>
      </c>
      <c r="E575" s="295"/>
      <c r="F575" s="44" t="str">
        <f t="shared" si="414"/>
        <v>стационар</v>
      </c>
      <c r="G575" s="295"/>
      <c r="H575" s="44" t="str">
        <f t="shared" si="415"/>
        <v>паллиативная медицинская помощь</v>
      </c>
      <c r="I575" s="295"/>
      <c r="J575" s="44" t="str">
        <f t="shared" si="446"/>
        <v>по профилю онкология</v>
      </c>
      <c r="K575" s="64" t="s">
        <v>134</v>
      </c>
      <c r="L575" s="65" t="s">
        <v>135</v>
      </c>
      <c r="M575" s="66" t="s">
        <v>42</v>
      </c>
      <c r="N575" s="97">
        <v>10332</v>
      </c>
      <c r="O575" s="162">
        <v>7749</v>
      </c>
      <c r="P575" s="53" t="str">
        <f t="shared" si="471"/>
        <v/>
      </c>
      <c r="Q575" s="52">
        <f>IF(AND(N575&lt;&gt;0,M575="объем"),(O575/N575*100)/$Y$2*12,"")</f>
        <v>100</v>
      </c>
      <c r="R575" s="283"/>
      <c r="S575" s="282"/>
      <c r="T575" s="279"/>
      <c r="U575" s="295"/>
      <c r="V575" s="300"/>
      <c r="W575" s="308"/>
      <c r="X575" s="420"/>
    </row>
    <row r="576" spans="1:24" s="4" customFormat="1" ht="31.5" customHeight="1" thickBot="1" x14ac:dyDescent="0.3">
      <c r="A576" s="331"/>
      <c r="B576" s="44" t="str">
        <f t="shared" si="460"/>
        <v>ГБУЗ АО Областной клинический онкологический диспансер</v>
      </c>
      <c r="C576" s="318" t="s">
        <v>338</v>
      </c>
      <c r="D576" s="19" t="str">
        <f t="shared" si="445"/>
        <v>Содержание (эксплуатация) имущества, находящего в собственности Астраханской области</v>
      </c>
      <c r="E576" s="295" t="s">
        <v>275</v>
      </c>
      <c r="F576" s="44" t="str">
        <f t="shared" si="414"/>
        <v>заключение договоров</v>
      </c>
      <c r="G576" s="295" t="s">
        <v>277</v>
      </c>
      <c r="H576" s="44" t="str">
        <f t="shared" si="415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576" s="295" t="s">
        <v>276</v>
      </c>
      <c r="J576" s="44" t="str">
        <f t="shared" si="446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576" s="71" t="s">
        <v>227</v>
      </c>
      <c r="L576" s="70" t="s">
        <v>3</v>
      </c>
      <c r="M576" s="67" t="s">
        <v>5</v>
      </c>
      <c r="N576" s="98">
        <v>100</v>
      </c>
      <c r="O576" s="98">
        <v>100</v>
      </c>
      <c r="P576" s="57">
        <f t="shared" si="461"/>
        <v>100</v>
      </c>
      <c r="Q576" s="51"/>
      <c r="R576" s="283">
        <f>IFERROR(AVERAGE(P576:P577),"")</f>
        <v>100</v>
      </c>
      <c r="S576" s="282">
        <f>AVERAGE(Q576:Q577)</f>
        <v>100</v>
      </c>
      <c r="T576" s="279">
        <f>IFERROR((R576*0.7+S576*0.3)*2,S576*2)</f>
        <v>200</v>
      </c>
      <c r="U576" s="295" t="str">
        <f>IF(T576&lt;170,"ГЗ по услуге (работе) НЕ выполнено","")&amp;IF(AND(T576&gt;=170,T576&lt;=200),"ГЗ по услуге (работе) выполнено","")&amp;IF(T576&gt;200,"ГЗ по услуге (работе) ПЕРЕвыполнено","")</f>
        <v>ГЗ по услуге (работе) выполнено</v>
      </c>
      <c r="V576" s="300"/>
      <c r="W576" s="308"/>
      <c r="X576" s="420"/>
    </row>
    <row r="577" spans="1:24" s="4" customFormat="1" ht="32.25" customHeight="1" thickBot="1" x14ac:dyDescent="0.3">
      <c r="A577" s="331"/>
      <c r="B577" s="44" t="str">
        <f t="shared" si="460"/>
        <v>ГБУЗ АО Областной клинический онкологический диспансер</v>
      </c>
      <c r="C577" s="320"/>
      <c r="D577" s="19" t="str">
        <f t="shared" si="445"/>
        <v>Содержание (эксплуатация) имущества, находящего в собственности Астраханской области</v>
      </c>
      <c r="E577" s="295"/>
      <c r="F577" s="44" t="str">
        <f t="shared" si="414"/>
        <v>заключение договоров</v>
      </c>
      <c r="G577" s="295"/>
      <c r="H577" s="44" t="str">
        <f t="shared" si="415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577" s="295"/>
      <c r="J577" s="44" t="str">
        <f t="shared" si="446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577" s="72" t="s">
        <v>232</v>
      </c>
      <c r="L577" s="70" t="s">
        <v>228</v>
      </c>
      <c r="M577" s="76" t="s">
        <v>42</v>
      </c>
      <c r="N577" s="97">
        <v>63.18</v>
      </c>
      <c r="O577" s="97">
        <v>63.18</v>
      </c>
      <c r="P577" s="53" t="str">
        <f t="shared" ref="P577:P579" si="472">IF(AND(N577&lt;&gt;0,M577="Кач."),O577/N577*100,"")</f>
        <v/>
      </c>
      <c r="Q577" s="55">
        <f>IF(AND(N577&lt;&gt;0,M577="объем"),(O577/N577*100),"")</f>
        <v>100</v>
      </c>
      <c r="R577" s="283"/>
      <c r="S577" s="282"/>
      <c r="T577" s="279"/>
      <c r="U577" s="295"/>
      <c r="V577" s="300"/>
      <c r="W577" s="308"/>
      <c r="X577" s="420"/>
    </row>
    <row r="578" spans="1:24" s="4" customFormat="1" ht="31.5" customHeight="1" thickBot="1" x14ac:dyDescent="0.3">
      <c r="A578" s="331"/>
      <c r="B578" s="44" t="str">
        <f t="shared" si="460"/>
        <v>ГБУЗ АО Областной клинический онкологический диспансер</v>
      </c>
      <c r="C578" s="318" t="s">
        <v>120</v>
      </c>
      <c r="D578" s="19" t="str">
        <f t="shared" si="445"/>
        <v>ПМСП, включенная в базовую программу ОМС</v>
      </c>
      <c r="E578" s="284" t="s">
        <v>137</v>
      </c>
      <c r="F578" s="44" t="str">
        <f t="shared" si="414"/>
        <v>амбулаторно</v>
      </c>
      <c r="G578" s="300" t="s">
        <v>47</v>
      </c>
      <c r="H578" s="44" t="str">
        <f t="shared" si="415"/>
        <v>Не предусмотрено</v>
      </c>
      <c r="I578" s="287" t="s">
        <v>231</v>
      </c>
      <c r="J578" s="44" t="str">
        <f t="shared" si="446"/>
        <v>онкология (для стомированных)</v>
      </c>
      <c r="K578" s="67" t="s">
        <v>128</v>
      </c>
      <c r="L578" s="68" t="s">
        <v>3</v>
      </c>
      <c r="M578" s="68" t="s">
        <v>5</v>
      </c>
      <c r="N578" s="98">
        <v>99</v>
      </c>
      <c r="O578" s="98">
        <v>99</v>
      </c>
      <c r="P578" s="51">
        <f t="shared" si="472"/>
        <v>100</v>
      </c>
      <c r="Q578" s="51"/>
      <c r="R578" s="283">
        <f>IFERROR(AVERAGE(P578:P579),"")</f>
        <v>100</v>
      </c>
      <c r="S578" s="282">
        <f>AVERAGE(Q578:Q579)</f>
        <v>100</v>
      </c>
      <c r="T578" s="279">
        <f>IFERROR((R578*0.7+S578*0.3)*2,S578*2)</f>
        <v>200</v>
      </c>
      <c r="U578" s="295" t="str">
        <f>IF(T578&lt;170,"ГЗ по услуге (работе) НЕ выполнено","")&amp;IF(AND(T578&gt;=170,T578&lt;=200),"ГЗ по услуге (работе) выполнено","")&amp;IF(T578&gt;200,"ГЗ по услуге (работе) ПЕРЕвыполнено","")</f>
        <v>ГЗ по услуге (работе) выполнено</v>
      </c>
      <c r="V578" s="300"/>
      <c r="W578" s="308"/>
      <c r="X578" s="420"/>
    </row>
    <row r="579" spans="1:24" s="4" customFormat="1" ht="33" customHeight="1" thickBot="1" x14ac:dyDescent="0.3">
      <c r="A579" s="332"/>
      <c r="B579" s="44" t="str">
        <f t="shared" si="460"/>
        <v>ГБУЗ АО Областной клинический онкологический диспансер</v>
      </c>
      <c r="C579" s="319"/>
      <c r="D579" s="19" t="str">
        <f t="shared" si="445"/>
        <v>ПМСП, включенная в базовую программу ОМС</v>
      </c>
      <c r="E579" s="286"/>
      <c r="F579" s="44" t="str">
        <f t="shared" ref="F579:F646" si="473">IF(E579="",F578,E579)</f>
        <v>амбулаторно</v>
      </c>
      <c r="G579" s="300"/>
      <c r="H579" s="44" t="str">
        <f t="shared" ref="H579:H646" si="474">IF(G579="",H578,G579)</f>
        <v>Не предусмотрено</v>
      </c>
      <c r="I579" s="289"/>
      <c r="J579" s="44" t="str">
        <f t="shared" si="446"/>
        <v>онкология (для стомированных)</v>
      </c>
      <c r="K579" s="69" t="s">
        <v>40</v>
      </c>
      <c r="L579" s="65" t="s">
        <v>118</v>
      </c>
      <c r="M579" s="66" t="s">
        <v>42</v>
      </c>
      <c r="N579" s="96">
        <v>700</v>
      </c>
      <c r="O579" s="96">
        <v>525</v>
      </c>
      <c r="P579" s="53" t="str">
        <f t="shared" si="472"/>
        <v/>
      </c>
      <c r="Q579" s="52">
        <f t="shared" ref="Q579" si="475">IF(AND(N579&lt;&gt;0,M579="объем"),(O579/N579*100)/$Y$2*12,"")</f>
        <v>100</v>
      </c>
      <c r="R579" s="283"/>
      <c r="S579" s="282"/>
      <c r="T579" s="279"/>
      <c r="U579" s="295"/>
      <c r="V579" s="300"/>
      <c r="W579" s="309"/>
      <c r="X579" s="421"/>
    </row>
    <row r="580" spans="1:24" s="4" customFormat="1" ht="29.25" customHeight="1" thickBot="1" x14ac:dyDescent="0.3">
      <c r="A580" s="322" t="s">
        <v>11</v>
      </c>
      <c r="B580" s="44" t="str">
        <f t="shared" si="460"/>
        <v>ГБУЗ АО Областной клинический противотуберкулезный диспансер</v>
      </c>
      <c r="C580" s="297" t="s">
        <v>119</v>
      </c>
      <c r="D580" s="19" t="str">
        <f t="shared" si="445"/>
        <v>ПМСП, не включенная в базовую программу ОМС</v>
      </c>
      <c r="E580" s="300" t="s">
        <v>137</v>
      </c>
      <c r="F580" s="44" t="str">
        <f t="shared" si="473"/>
        <v>амбулаторно</v>
      </c>
      <c r="G580" s="300" t="s">
        <v>140</v>
      </c>
      <c r="H580" s="44" t="str">
        <f t="shared" si="47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80" s="300" t="s">
        <v>139</v>
      </c>
      <c r="J580" s="44" t="str">
        <f t="shared" si="446"/>
        <v>по профилю Фтизиатрия</v>
      </c>
      <c r="K580" s="67" t="s">
        <v>128</v>
      </c>
      <c r="L580" s="68" t="s">
        <v>3</v>
      </c>
      <c r="M580" s="68" t="s">
        <v>5</v>
      </c>
      <c r="N580" s="98">
        <v>99</v>
      </c>
      <c r="O580" s="98">
        <v>99</v>
      </c>
      <c r="P580" s="51">
        <f t="shared" si="461"/>
        <v>100</v>
      </c>
      <c r="Q580" s="51"/>
      <c r="R580" s="283">
        <f>IFERROR(AVERAGE(P580:P582),"")</f>
        <v>100</v>
      </c>
      <c r="S580" s="282">
        <f>AVERAGE(Q580:Q582)</f>
        <v>98.818698189062218</v>
      </c>
      <c r="T580" s="279">
        <f>IFERROR((R580*0.7+S580*0.3)*2,S580*2)</f>
        <v>199.29121891343732</v>
      </c>
      <c r="U580" s="295" t="str">
        <f>IF(T580&lt;170,"ГЗ по услуге (работе) НЕ выполнено","")&amp;IF(AND(T580&gt;=170,T580&lt;=200),"ГЗ по услуге (работе) выполнено","")&amp;IF(T580&gt;200,"ГЗ по услуге (работе) ПЕРЕвыполнено","")</f>
        <v>ГЗ по услуге (работе) выполнено</v>
      </c>
      <c r="V580" s="300"/>
      <c r="W580" s="307">
        <f>AVERAGE(T580:T604)</f>
        <v>195.64781332954871</v>
      </c>
      <c r="X580" s="303" t="str">
        <f>IF(W580&lt;170,"ГЗ по учреждению не выполнено","")&amp;IF(AND(W580&gt;=170,W580&lt;=200),"ГЗ по учреждению выполнено","")&amp;IF(W580&gt;200,"ГЗ по учреждению перевыполнено","")</f>
        <v>ГЗ по учреждению выполнено</v>
      </c>
    </row>
    <row r="581" spans="1:24" s="4" customFormat="1" ht="29.25" customHeight="1" thickBot="1" x14ac:dyDescent="0.3">
      <c r="A581" s="323"/>
      <c r="B581" s="44" t="str">
        <f t="shared" si="460"/>
        <v>ГБУЗ АО Областной клинический противотуберкулезный диспансер</v>
      </c>
      <c r="C581" s="298"/>
      <c r="D581" s="19" t="str">
        <f t="shared" si="445"/>
        <v>ПМСП, не включенная в базовую программу ОМС</v>
      </c>
      <c r="E581" s="300"/>
      <c r="F581" s="44" t="str">
        <f t="shared" si="473"/>
        <v>амбулаторно</v>
      </c>
      <c r="G581" s="300"/>
      <c r="H581" s="44" t="str">
        <f t="shared" si="47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81" s="300"/>
      <c r="J581" s="44" t="str">
        <f t="shared" si="446"/>
        <v>по профилю Фтизиатрия</v>
      </c>
      <c r="K581" s="64" t="s">
        <v>40</v>
      </c>
      <c r="L581" s="65" t="s">
        <v>118</v>
      </c>
      <c r="M581" s="66" t="s">
        <v>42</v>
      </c>
      <c r="N581" s="101">
        <v>19100</v>
      </c>
      <c r="O581" s="101">
        <v>13984</v>
      </c>
      <c r="P581" s="53" t="str">
        <f t="shared" si="461"/>
        <v/>
      </c>
      <c r="Q581" s="52">
        <f t="shared" ref="Q581:Q582" si="476">IF(AND(N581&lt;&gt;0,M581="объем"),(O581/N581*100)/$Y$2*12,"")</f>
        <v>97.619546247818477</v>
      </c>
      <c r="R581" s="283"/>
      <c r="S581" s="282"/>
      <c r="T581" s="279"/>
      <c r="U581" s="295"/>
      <c r="V581" s="300"/>
      <c r="W581" s="308"/>
      <c r="X581" s="304"/>
    </row>
    <row r="582" spans="1:24" s="4" customFormat="1" ht="28.5" customHeight="1" thickBot="1" x14ac:dyDescent="0.3">
      <c r="A582" s="323"/>
      <c r="B582" s="44" t="str">
        <f t="shared" si="460"/>
        <v>ГБУЗ АО Областной клинический противотуберкулезный диспансер</v>
      </c>
      <c r="C582" s="298"/>
      <c r="D582" s="19" t="str">
        <f t="shared" si="445"/>
        <v>ПМСП, не включенная в базовую программу ОМС</v>
      </c>
      <c r="E582" s="300"/>
      <c r="F582" s="44" t="str">
        <f t="shared" si="473"/>
        <v>амбулаторно</v>
      </c>
      <c r="G582" s="300"/>
      <c r="H582" s="44" t="str">
        <f t="shared" si="47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82" s="300"/>
      <c r="J582" s="44" t="str">
        <f t="shared" si="446"/>
        <v>по профилю Фтизиатрия</v>
      </c>
      <c r="K582" s="64" t="s">
        <v>133</v>
      </c>
      <c r="L582" s="65" t="s">
        <v>118</v>
      </c>
      <c r="M582" s="66" t="s">
        <v>42</v>
      </c>
      <c r="N582" s="162">
        <v>9337</v>
      </c>
      <c r="O582" s="162">
        <v>7004</v>
      </c>
      <c r="P582" s="53"/>
      <c r="Q582" s="52">
        <f t="shared" si="476"/>
        <v>100.01785013030594</v>
      </c>
      <c r="R582" s="283"/>
      <c r="S582" s="282"/>
      <c r="T582" s="279"/>
      <c r="U582" s="295"/>
      <c r="V582" s="300"/>
      <c r="W582" s="308"/>
      <c r="X582" s="304"/>
    </row>
    <row r="583" spans="1:24" s="4" customFormat="1" ht="28.5" customHeight="1" thickBot="1" x14ac:dyDescent="0.3">
      <c r="A583" s="323"/>
      <c r="B583" s="44" t="str">
        <f t="shared" si="460"/>
        <v>ГБУЗ АО Областной клинический противотуберкулезный диспансер</v>
      </c>
      <c r="C583" s="298"/>
      <c r="D583" s="19" t="str">
        <f t="shared" si="445"/>
        <v>ПМСП, не включенная в базовую программу ОМС</v>
      </c>
      <c r="E583" s="300" t="s">
        <v>142</v>
      </c>
      <c r="F583" s="44" t="str">
        <f t="shared" si="473"/>
        <v>Дневной стационар</v>
      </c>
      <c r="G583" s="300" t="s">
        <v>140</v>
      </c>
      <c r="H583" s="44" t="str">
        <f t="shared" si="47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83" s="300" t="s">
        <v>139</v>
      </c>
      <c r="J583" s="44" t="str">
        <f t="shared" si="446"/>
        <v>по профилю Фтизиатрия</v>
      </c>
      <c r="K583" s="67" t="s">
        <v>128</v>
      </c>
      <c r="L583" s="68" t="s">
        <v>3</v>
      </c>
      <c r="M583" s="68" t="s">
        <v>5</v>
      </c>
      <c r="N583" s="98">
        <v>99</v>
      </c>
      <c r="O583" s="98">
        <v>99</v>
      </c>
      <c r="P583" s="243">
        <f t="shared" ref="P583" si="477">IF(AND(N583&lt;&gt;0,M583="Кач."),O583/N583*100,"")</f>
        <v>100</v>
      </c>
      <c r="Q583" s="243"/>
      <c r="R583" s="283">
        <f>IFERROR(AVERAGE(P583:P584),"")</f>
        <v>100</v>
      </c>
      <c r="S583" s="282">
        <f>AVERAGE(Q583:Q584)</f>
        <v>68.491680085882976</v>
      </c>
      <c r="T583" s="279">
        <f>IFERROR((R583*0.7+S583*0.3)*2,S583*2)</f>
        <v>181.09500805152979</v>
      </c>
      <c r="U583" s="295" t="str">
        <f>IF(T583&lt;170,"ГЗ по услуге (работе) НЕ выполнено","")&amp;IF(AND(T583&gt;=170,T583&lt;=200),"ГЗ по услуге (работе) выполнено","")&amp;IF(T583&gt;200,"ГЗ по услуге (работе) ПЕРЕвыполнено","")</f>
        <v>ГЗ по услуге (работе) выполнено</v>
      </c>
      <c r="V583" s="300"/>
      <c r="W583" s="308"/>
      <c r="X583" s="304"/>
    </row>
    <row r="584" spans="1:24" s="14" customFormat="1" ht="31.5" customHeight="1" thickBot="1" x14ac:dyDescent="0.3">
      <c r="A584" s="323"/>
      <c r="B584" s="44" t="str">
        <f t="shared" si="460"/>
        <v>ГБУЗ АО Областной клинический противотуберкулезный диспансер</v>
      </c>
      <c r="C584" s="298"/>
      <c r="D584" s="19" t="str">
        <f t="shared" si="445"/>
        <v>ПМСП, не включенная в базовую программу ОМС</v>
      </c>
      <c r="E584" s="300"/>
      <c r="F584" s="44" t="str">
        <f t="shared" si="473"/>
        <v>Дневной стационар</v>
      </c>
      <c r="G584" s="300"/>
      <c r="H584" s="44" t="str">
        <f t="shared" si="47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84" s="300"/>
      <c r="J584" s="44" t="str">
        <f t="shared" si="446"/>
        <v>по профилю Фтизиатрия</v>
      </c>
      <c r="K584" s="69" t="s">
        <v>144</v>
      </c>
      <c r="L584" s="70" t="s">
        <v>118</v>
      </c>
      <c r="M584" s="66" t="s">
        <v>42</v>
      </c>
      <c r="N584" s="261">
        <v>621</v>
      </c>
      <c r="O584" s="96">
        <v>319</v>
      </c>
      <c r="P584" s="53"/>
      <c r="Q584" s="270">
        <f t="shared" ref="Q584" si="478">IF(AND(N584&lt;&gt;0,M584="объем"),(O584/N584*100)/$Y$2*12,"")</f>
        <v>68.491680085882976</v>
      </c>
      <c r="R584" s="283"/>
      <c r="S584" s="282"/>
      <c r="T584" s="279"/>
      <c r="U584" s="295"/>
      <c r="V584" s="300"/>
      <c r="W584" s="308"/>
      <c r="X584" s="304"/>
    </row>
    <row r="585" spans="1:24" s="4" customFormat="1" ht="31.5" customHeight="1" thickBot="1" x14ac:dyDescent="0.3">
      <c r="A585" s="323"/>
      <c r="B585" s="44" t="str">
        <f t="shared" si="460"/>
        <v>ГБУЗ АО Областной клинический противотуберкулезный диспансер</v>
      </c>
      <c r="C585" s="298"/>
      <c r="D585" s="19" t="str">
        <f t="shared" si="445"/>
        <v>ПМСП, не включенная в базовую программу ОМС</v>
      </c>
      <c r="E585" s="300" t="s">
        <v>137</v>
      </c>
      <c r="F585" s="44" t="str">
        <f t="shared" si="473"/>
        <v>амбулаторно</v>
      </c>
      <c r="G585" s="284" t="s">
        <v>39</v>
      </c>
      <c r="H585" s="44" t="str">
        <f t="shared" si="474"/>
        <v>Первичная медико-санитарная помощь, в части диагностики и лечения</v>
      </c>
      <c r="I585" s="300" t="s">
        <v>269</v>
      </c>
      <c r="J585" s="44" t="str">
        <f t="shared" si="446"/>
        <v>Рентгенологическая диагностика</v>
      </c>
      <c r="K585" s="67" t="s">
        <v>331</v>
      </c>
      <c r="L585" s="68" t="s">
        <v>3</v>
      </c>
      <c r="M585" s="68" t="s">
        <v>5</v>
      </c>
      <c r="N585" s="98">
        <v>99</v>
      </c>
      <c r="O585" s="98">
        <v>99</v>
      </c>
      <c r="P585" s="51">
        <f t="shared" ref="P585" si="479">IF(AND(N585&lt;&gt;0,M585="Кач."),O585/N585*100,"")</f>
        <v>100</v>
      </c>
      <c r="Q585" s="51"/>
      <c r="R585" s="283">
        <f>IFERROR(AVERAGE(P585:P586),"")</f>
        <v>100</v>
      </c>
      <c r="S585" s="282">
        <f>AVERAGE(Q585:Q586)</f>
        <v>103.39936225722293</v>
      </c>
      <c r="T585" s="279">
        <f>IFERROR((R585*0.7+S585*0.3)*2,S585*2)</f>
        <v>202.03961735433376</v>
      </c>
      <c r="U585" s="295" t="str">
        <f>IF(T585&lt;170,"ГЗ по услуге (работе) НЕ выполнено","")&amp;IF(AND(T585&gt;=170,T585&lt;=200),"ГЗ по услуге (работе) выполнено","")&amp;IF(T585&gt;200,"ГЗ по услуге (работе) ПЕРЕвыполнено","")</f>
        <v>ГЗ по услуге (работе) ПЕРЕвыполнено</v>
      </c>
      <c r="V585" s="300"/>
      <c r="W585" s="308"/>
      <c r="X585" s="304"/>
    </row>
    <row r="586" spans="1:24" s="14" customFormat="1" ht="31.5" customHeight="1" thickBot="1" x14ac:dyDescent="0.3">
      <c r="A586" s="323"/>
      <c r="B586" s="44" t="str">
        <f t="shared" si="460"/>
        <v>ГБУЗ АО Областной клинический противотуберкулезный диспансер</v>
      </c>
      <c r="C586" s="299"/>
      <c r="D586" s="19" t="str">
        <f t="shared" ref="D586:D614" si="480">IF(C586="",D585,C586)</f>
        <v>ПМСП, не включенная в базовую программу ОМС</v>
      </c>
      <c r="E586" s="300"/>
      <c r="F586" s="44" t="str">
        <f t="shared" si="473"/>
        <v>амбулаторно</v>
      </c>
      <c r="G586" s="286"/>
      <c r="H586" s="44" t="str">
        <f t="shared" si="474"/>
        <v>Первичная медико-санитарная помощь, в части диагностики и лечения</v>
      </c>
      <c r="I586" s="300"/>
      <c r="J586" s="44" t="str">
        <f t="shared" si="446"/>
        <v>Рентгенологическая диагностика</v>
      </c>
      <c r="K586" s="69" t="s">
        <v>332</v>
      </c>
      <c r="L586" s="70" t="s">
        <v>41</v>
      </c>
      <c r="M586" s="66" t="s">
        <v>42</v>
      </c>
      <c r="N586" s="164">
        <v>51745</v>
      </c>
      <c r="O586" s="96">
        <v>40128</v>
      </c>
      <c r="P586" s="53"/>
      <c r="Q586" s="52">
        <f t="shared" ref="Q586:Q612" si="481">IF(AND(N586&lt;&gt;0,M586="объем"),(O586/N586*100)/$Y$2*12,"")</f>
        <v>103.39936225722293</v>
      </c>
      <c r="R586" s="283"/>
      <c r="S586" s="282"/>
      <c r="T586" s="279"/>
      <c r="U586" s="295"/>
      <c r="V586" s="300"/>
      <c r="W586" s="308"/>
      <c r="X586" s="304"/>
    </row>
    <row r="587" spans="1:24" s="4" customFormat="1" ht="33" customHeight="1" thickBot="1" x14ac:dyDescent="0.3">
      <c r="A587" s="323"/>
      <c r="B587" s="44" t="str">
        <f t="shared" si="460"/>
        <v>ГБУЗ АО Областной клинический противотуберкулезный диспансер</v>
      </c>
      <c r="C587" s="297" t="s">
        <v>120</v>
      </c>
      <c r="D587" s="19" t="str">
        <f t="shared" si="480"/>
        <v>ПМСП, включенная в базовую программу ОМС</v>
      </c>
      <c r="E587" s="287" t="s">
        <v>137</v>
      </c>
      <c r="F587" s="44" t="str">
        <f t="shared" si="473"/>
        <v>амбулаторно</v>
      </c>
      <c r="G587" s="287" t="s">
        <v>47</v>
      </c>
      <c r="H587" s="44" t="str">
        <f t="shared" si="474"/>
        <v>Не предусмотрено</v>
      </c>
      <c r="I587" s="300" t="s">
        <v>85</v>
      </c>
      <c r="J587" s="44" t="str">
        <f t="shared" si="446"/>
        <v>акушерство-гинекология</v>
      </c>
      <c r="K587" s="67" t="s">
        <v>128</v>
      </c>
      <c r="L587" s="68" t="s">
        <v>3</v>
      </c>
      <c r="M587" s="68" t="s">
        <v>5</v>
      </c>
      <c r="N587" s="98">
        <v>99</v>
      </c>
      <c r="O587" s="98">
        <v>99</v>
      </c>
      <c r="P587" s="51">
        <f t="shared" si="461"/>
        <v>100</v>
      </c>
      <c r="Q587" s="51"/>
      <c r="R587" s="283">
        <f t="shared" ref="R587" si="482">IFERROR(AVERAGE(P587:P588),"")</f>
        <v>100</v>
      </c>
      <c r="S587" s="282">
        <f t="shared" ref="S587" si="483">AVERAGE(Q587:Q588)</f>
        <v>95.158091237895235</v>
      </c>
      <c r="T587" s="272">
        <f>IFERROR((R587*0.7+S587*0.3)*2,S587*2)</f>
        <v>197.09485474273714</v>
      </c>
      <c r="U587" s="284" t="str">
        <f>IF(T587&lt;170,"ГЗ по услуге (работе) НЕ выполнено","")&amp;IF(AND(T587&gt;=170,T587&lt;=200),"ГЗ по услуге (работе) выполнено","")&amp;IF(T587&gt;200,"ГЗ по услуге (работе) ПЕРЕвыполнено","")</f>
        <v>ГЗ по услуге (работе) выполнено</v>
      </c>
      <c r="V587" s="287"/>
      <c r="W587" s="308"/>
      <c r="X587" s="304"/>
    </row>
    <row r="588" spans="1:24" s="4" customFormat="1" ht="32.25" customHeight="1" thickBot="1" x14ac:dyDescent="0.3">
      <c r="A588" s="323"/>
      <c r="B588" s="44" t="str">
        <f t="shared" si="460"/>
        <v>ГБУЗ АО Областной клинический противотуберкулезный диспансер</v>
      </c>
      <c r="C588" s="298"/>
      <c r="D588" s="19" t="str">
        <f t="shared" si="480"/>
        <v>ПМСП, включенная в базовую программу ОМС</v>
      </c>
      <c r="E588" s="288"/>
      <c r="F588" s="44" t="str">
        <f t="shared" si="473"/>
        <v>амбулаторно</v>
      </c>
      <c r="G588" s="288"/>
      <c r="H588" s="44" t="str">
        <f t="shared" si="474"/>
        <v>Не предусмотрено</v>
      </c>
      <c r="I588" s="300"/>
      <c r="J588" s="44" t="str">
        <f t="shared" si="446"/>
        <v>акушерство-гинекология</v>
      </c>
      <c r="K588" s="69" t="s">
        <v>40</v>
      </c>
      <c r="L588" s="65" t="s">
        <v>118</v>
      </c>
      <c r="M588" s="66" t="s">
        <v>42</v>
      </c>
      <c r="N588" s="96">
        <v>2857</v>
      </c>
      <c r="O588" s="96">
        <v>2039</v>
      </c>
      <c r="P588" s="53" t="str">
        <f t="shared" si="461"/>
        <v/>
      </c>
      <c r="Q588" s="52">
        <f t="shared" si="481"/>
        <v>95.158091237895235</v>
      </c>
      <c r="R588" s="283"/>
      <c r="S588" s="282"/>
      <c r="T588" s="273"/>
      <c r="U588" s="285"/>
      <c r="V588" s="288"/>
      <c r="W588" s="308"/>
      <c r="X588" s="304"/>
    </row>
    <row r="589" spans="1:24" s="4" customFormat="1" ht="31.5" customHeight="1" thickBot="1" x14ac:dyDescent="0.3">
      <c r="A589" s="323"/>
      <c r="B589" s="44" t="str">
        <f t="shared" si="460"/>
        <v>ГБУЗ АО Областной клинический противотуберкулезный диспансер</v>
      </c>
      <c r="C589" s="298"/>
      <c r="D589" s="19" t="str">
        <f t="shared" si="480"/>
        <v>ПМСП, включенная в базовую программу ОМС</v>
      </c>
      <c r="E589" s="288"/>
      <c r="F589" s="44" t="str">
        <f t="shared" si="473"/>
        <v>амбулаторно</v>
      </c>
      <c r="G589" s="288"/>
      <c r="H589" s="44" t="str">
        <f t="shared" si="474"/>
        <v>Не предусмотрено</v>
      </c>
      <c r="I589" s="300" t="s">
        <v>90</v>
      </c>
      <c r="J589" s="44" t="str">
        <f t="shared" si="446"/>
        <v>офтальмология</v>
      </c>
      <c r="K589" s="67" t="s">
        <v>128</v>
      </c>
      <c r="L589" s="68" t="s">
        <v>3</v>
      </c>
      <c r="M589" s="68" t="s">
        <v>5</v>
      </c>
      <c r="N589" s="98">
        <v>99</v>
      </c>
      <c r="O589" s="98">
        <v>99</v>
      </c>
      <c r="P589" s="51">
        <f t="shared" si="461"/>
        <v>100</v>
      </c>
      <c r="Q589" s="51"/>
      <c r="R589" s="283">
        <f t="shared" ref="R589" si="484">IFERROR(AVERAGE(P589:P590),"")</f>
        <v>100</v>
      </c>
      <c r="S589" s="282">
        <f t="shared" ref="S589" si="485">AVERAGE(Q589:Q590)</f>
        <v>103.00715055343323</v>
      </c>
      <c r="T589" s="272">
        <f t="shared" ref="T589" si="486">IFERROR((R589*0.7+S589*0.3)*2,S589*2)</f>
        <v>201.80429033205994</v>
      </c>
      <c r="U589" s="284" t="str">
        <f t="shared" ref="U589" si="487">IF(T589&lt;170,"ГЗ по услуге (работе) НЕ выполнено","")&amp;IF(AND(T589&gt;=170,T589&lt;=200),"ГЗ по услуге (работе) выполнено","")&amp;IF(T589&gt;200,"ГЗ по услуге (работе) ПЕРЕвыполнено","")</f>
        <v>ГЗ по услуге (работе) ПЕРЕвыполнено</v>
      </c>
      <c r="V589" s="288"/>
      <c r="W589" s="308"/>
      <c r="X589" s="304"/>
    </row>
    <row r="590" spans="1:24" s="4" customFormat="1" ht="29.25" customHeight="1" thickBot="1" x14ac:dyDescent="0.3">
      <c r="A590" s="323"/>
      <c r="B590" s="44" t="str">
        <f t="shared" si="460"/>
        <v>ГБУЗ АО Областной клинический противотуберкулезный диспансер</v>
      </c>
      <c r="C590" s="298"/>
      <c r="D590" s="19" t="str">
        <f t="shared" si="480"/>
        <v>ПМСП, включенная в базовую программу ОМС</v>
      </c>
      <c r="E590" s="288"/>
      <c r="F590" s="44" t="str">
        <f t="shared" si="473"/>
        <v>амбулаторно</v>
      </c>
      <c r="G590" s="288"/>
      <c r="H590" s="44" t="str">
        <f t="shared" si="474"/>
        <v>Не предусмотрено</v>
      </c>
      <c r="I590" s="300"/>
      <c r="J590" s="44" t="str">
        <f t="shared" si="446"/>
        <v>офтальмология</v>
      </c>
      <c r="K590" s="69" t="s">
        <v>40</v>
      </c>
      <c r="L590" s="65" t="s">
        <v>118</v>
      </c>
      <c r="M590" s="66" t="s">
        <v>42</v>
      </c>
      <c r="N590" s="96">
        <v>3403</v>
      </c>
      <c r="O590" s="162">
        <v>2629</v>
      </c>
      <c r="P590" s="53" t="str">
        <f t="shared" si="461"/>
        <v/>
      </c>
      <c r="Q590" s="52">
        <f t="shared" si="481"/>
        <v>103.00715055343323</v>
      </c>
      <c r="R590" s="283"/>
      <c r="S590" s="282"/>
      <c r="T590" s="273"/>
      <c r="U590" s="285"/>
      <c r="V590" s="288"/>
      <c r="W590" s="308"/>
      <c r="X590" s="304"/>
    </row>
    <row r="591" spans="1:24" s="4" customFormat="1" ht="26.25" customHeight="1" thickBot="1" x14ac:dyDescent="0.3">
      <c r="A591" s="323"/>
      <c r="B591" s="44" t="str">
        <f t="shared" si="460"/>
        <v>ГБУЗ АО Областной клинический противотуберкулезный диспансер</v>
      </c>
      <c r="C591" s="298"/>
      <c r="D591" s="19" t="str">
        <f t="shared" si="480"/>
        <v>ПМСП, включенная в базовую программу ОМС</v>
      </c>
      <c r="E591" s="288"/>
      <c r="F591" s="44" t="str">
        <f t="shared" si="473"/>
        <v>амбулаторно</v>
      </c>
      <c r="G591" s="288"/>
      <c r="H591" s="44" t="str">
        <f t="shared" si="474"/>
        <v>Не предусмотрено</v>
      </c>
      <c r="I591" s="300" t="s">
        <v>91</v>
      </c>
      <c r="J591" s="44" t="str">
        <f t="shared" si="446"/>
        <v>урология</v>
      </c>
      <c r="K591" s="67" t="s">
        <v>128</v>
      </c>
      <c r="L591" s="68" t="s">
        <v>3</v>
      </c>
      <c r="M591" s="68" t="s">
        <v>5</v>
      </c>
      <c r="N591" s="98">
        <v>99</v>
      </c>
      <c r="O591" s="98">
        <v>99</v>
      </c>
      <c r="P591" s="51">
        <f t="shared" si="461"/>
        <v>100</v>
      </c>
      <c r="Q591" s="51"/>
      <c r="R591" s="283">
        <f t="shared" ref="R591" si="488">IFERROR(AVERAGE(P591:P592),"")</f>
        <v>100</v>
      </c>
      <c r="S591" s="282">
        <f t="shared" ref="S591" si="489">AVERAGE(Q591:Q592)</f>
        <v>95.254237288135599</v>
      </c>
      <c r="T591" s="272">
        <f t="shared" ref="T591" si="490">IFERROR((R591*0.7+S591*0.3)*2,S591*2)</f>
        <v>197.15254237288136</v>
      </c>
      <c r="U591" s="284" t="str">
        <f t="shared" ref="U591" si="491">IF(T591&lt;170,"ГЗ по услуге (работе) НЕ выполнено","")&amp;IF(AND(T591&gt;=170,T591&lt;=200),"ГЗ по услуге (работе) выполнено","")&amp;IF(T591&gt;200,"ГЗ по услуге (работе) ПЕРЕвыполнено","")</f>
        <v>ГЗ по услуге (работе) выполнено</v>
      </c>
      <c r="V591" s="288"/>
      <c r="W591" s="308"/>
      <c r="X591" s="304"/>
    </row>
    <row r="592" spans="1:24" s="4" customFormat="1" ht="28.5" customHeight="1" thickBot="1" x14ac:dyDescent="0.3">
      <c r="A592" s="323"/>
      <c r="B592" s="44" t="str">
        <f t="shared" si="460"/>
        <v>ГБУЗ АО Областной клинический противотуберкулезный диспансер</v>
      </c>
      <c r="C592" s="298"/>
      <c r="D592" s="19" t="str">
        <f t="shared" si="480"/>
        <v>ПМСП, включенная в базовую программу ОМС</v>
      </c>
      <c r="E592" s="288"/>
      <c r="F592" s="44" t="str">
        <f t="shared" si="473"/>
        <v>амбулаторно</v>
      </c>
      <c r="G592" s="288"/>
      <c r="H592" s="44" t="str">
        <f t="shared" si="474"/>
        <v>Не предусмотрено</v>
      </c>
      <c r="I592" s="300"/>
      <c r="J592" s="44" t="str">
        <f t="shared" si="446"/>
        <v>урология</v>
      </c>
      <c r="K592" s="69" t="s">
        <v>40</v>
      </c>
      <c r="L592" s="65" t="s">
        <v>118</v>
      </c>
      <c r="M592" s="66" t="s">
        <v>42</v>
      </c>
      <c r="N592" s="162">
        <v>1180</v>
      </c>
      <c r="O592" s="96">
        <v>843</v>
      </c>
      <c r="P592" s="53" t="str">
        <f t="shared" si="461"/>
        <v/>
      </c>
      <c r="Q592" s="52">
        <f t="shared" si="481"/>
        <v>95.254237288135599</v>
      </c>
      <c r="R592" s="283"/>
      <c r="S592" s="282"/>
      <c r="T592" s="273"/>
      <c r="U592" s="285"/>
      <c r="V592" s="288"/>
      <c r="W592" s="308"/>
      <c r="X592" s="304"/>
    </row>
    <row r="593" spans="1:24" s="4" customFormat="1" ht="26.25" customHeight="1" thickBot="1" x14ac:dyDescent="0.3">
      <c r="A593" s="323"/>
      <c r="B593" s="44" t="str">
        <f t="shared" si="460"/>
        <v>ГБУЗ АО Областной клинический противотуберкулезный диспансер</v>
      </c>
      <c r="C593" s="298"/>
      <c r="D593" s="19" t="str">
        <f t="shared" si="480"/>
        <v>ПМСП, включенная в базовую программу ОМС</v>
      </c>
      <c r="E593" s="288"/>
      <c r="F593" s="44" t="str">
        <f t="shared" si="473"/>
        <v>амбулаторно</v>
      </c>
      <c r="G593" s="288"/>
      <c r="H593" s="44" t="str">
        <f t="shared" si="474"/>
        <v>Не предусмотрено</v>
      </c>
      <c r="I593" s="300" t="s">
        <v>264</v>
      </c>
      <c r="J593" s="44" t="str">
        <f t="shared" si="446"/>
        <v>травматология</v>
      </c>
      <c r="K593" s="67" t="s">
        <v>128</v>
      </c>
      <c r="L593" s="68" t="s">
        <v>3</v>
      </c>
      <c r="M593" s="68" t="s">
        <v>5</v>
      </c>
      <c r="N593" s="98">
        <v>99</v>
      </c>
      <c r="O593" s="98">
        <v>99</v>
      </c>
      <c r="P593" s="51">
        <f>IF(AND(N593&lt;&gt;0,M593="Кач."),O593/N593*100,"")</f>
        <v>100</v>
      </c>
      <c r="Q593" s="51"/>
      <c r="R593" s="283">
        <f t="shared" ref="R593" si="492">IFERROR(AVERAGE(P593:P594),"")</f>
        <v>100</v>
      </c>
      <c r="S593" s="282">
        <f t="shared" ref="S593" si="493">AVERAGE(Q593:Q594)</f>
        <v>95.07333584054156</v>
      </c>
      <c r="T593" s="272">
        <f t="shared" ref="T593" si="494">IFERROR((R593*0.7+S593*0.3)*2,S593*2)</f>
        <v>197.04400150432494</v>
      </c>
      <c r="U593" s="284" t="str">
        <f t="shared" ref="U593" si="495">IF(T593&lt;170,"ГЗ по услуге (работе) НЕ выполнено","")&amp;IF(AND(T593&gt;=170,T593&lt;=200),"ГЗ по услуге (работе) выполнено","")&amp;IF(T593&gt;200,"ГЗ по услуге (работе) ПЕРЕвыполнено","")</f>
        <v>ГЗ по услуге (работе) выполнено</v>
      </c>
      <c r="V593" s="288"/>
      <c r="W593" s="308"/>
      <c r="X593" s="304"/>
    </row>
    <row r="594" spans="1:24" s="4" customFormat="1" ht="24" customHeight="1" thickBot="1" x14ac:dyDescent="0.3">
      <c r="A594" s="323"/>
      <c r="B594" s="44" t="str">
        <f t="shared" si="460"/>
        <v>ГБУЗ АО Областной клинический противотуберкулезный диспансер</v>
      </c>
      <c r="C594" s="298"/>
      <c r="D594" s="19" t="str">
        <f t="shared" si="480"/>
        <v>ПМСП, включенная в базовую программу ОМС</v>
      </c>
      <c r="E594" s="288"/>
      <c r="F594" s="44" t="str">
        <f t="shared" si="473"/>
        <v>амбулаторно</v>
      </c>
      <c r="G594" s="288"/>
      <c r="H594" s="44" t="str">
        <f t="shared" si="474"/>
        <v>Не предусмотрено</v>
      </c>
      <c r="I594" s="300"/>
      <c r="J594" s="44" t="str">
        <f t="shared" si="446"/>
        <v>травматология</v>
      </c>
      <c r="K594" s="69" t="s">
        <v>40</v>
      </c>
      <c r="L594" s="65" t="s">
        <v>118</v>
      </c>
      <c r="M594" s="66" t="s">
        <v>42</v>
      </c>
      <c r="N594" s="96">
        <v>2659</v>
      </c>
      <c r="O594" s="96">
        <v>1896</v>
      </c>
      <c r="P594" s="53" t="str">
        <f t="shared" ref="P594" si="496">IF(AND(N594&lt;&gt;0,M594="Кач."),O594/N594*100,"")</f>
        <v/>
      </c>
      <c r="Q594" s="52">
        <f t="shared" ref="Q594" si="497">IF(AND(N594&lt;&gt;0,M594="объем"),(O594/N594*100)/$Y$2*12,"")</f>
        <v>95.07333584054156</v>
      </c>
      <c r="R594" s="283"/>
      <c r="S594" s="282"/>
      <c r="T594" s="273"/>
      <c r="U594" s="285"/>
      <c r="V594" s="288"/>
      <c r="W594" s="308"/>
      <c r="X594" s="304"/>
    </row>
    <row r="595" spans="1:24" s="4" customFormat="1" ht="25.5" customHeight="1" thickBot="1" x14ac:dyDescent="0.3">
      <c r="A595" s="323"/>
      <c r="B595" s="44" t="str">
        <f t="shared" si="460"/>
        <v>ГБУЗ АО Областной клинический противотуберкулезный диспансер</v>
      </c>
      <c r="C595" s="298"/>
      <c r="D595" s="19" t="str">
        <f t="shared" si="480"/>
        <v>ПМСП, включенная в базовую программу ОМС</v>
      </c>
      <c r="E595" s="288"/>
      <c r="F595" s="44" t="str">
        <f t="shared" si="473"/>
        <v>амбулаторно</v>
      </c>
      <c r="G595" s="288"/>
      <c r="H595" s="44" t="str">
        <f t="shared" si="474"/>
        <v>Не предусмотрено</v>
      </c>
      <c r="I595" s="300" t="s">
        <v>92</v>
      </c>
      <c r="J595" s="44" t="str">
        <f t="shared" si="446"/>
        <v xml:space="preserve">хирургия </v>
      </c>
      <c r="K595" s="67" t="s">
        <v>128</v>
      </c>
      <c r="L595" s="68" t="s">
        <v>3</v>
      </c>
      <c r="M595" s="68" t="s">
        <v>5</v>
      </c>
      <c r="N595" s="98">
        <v>99</v>
      </c>
      <c r="O595" s="98">
        <v>99</v>
      </c>
      <c r="P595" s="51">
        <f t="shared" si="461"/>
        <v>100</v>
      </c>
      <c r="Q595" s="51"/>
      <c r="R595" s="283">
        <f t="shared" ref="R595" si="498">IFERROR(AVERAGE(P595:P596),"")</f>
        <v>100</v>
      </c>
      <c r="S595" s="282">
        <f t="shared" ref="S595" si="499">AVERAGE(Q595:Q596)</f>
        <v>50.35765379113019</v>
      </c>
      <c r="T595" s="272">
        <f t="shared" ref="T595" si="500">IFERROR((R595*0.7+S595*0.3)*2,S595*2)</f>
        <v>170.21459227467813</v>
      </c>
      <c r="U595" s="284" t="str">
        <f t="shared" ref="U595" si="501">IF(T595&lt;170,"ГЗ по услуге (работе) НЕ выполнено","")&amp;IF(AND(T595&gt;=170,T595&lt;=200),"ГЗ по услуге (работе) выполнено","")&amp;IF(T595&gt;200,"ГЗ по услуге (работе) ПЕРЕвыполнено","")</f>
        <v>ГЗ по услуге (работе) выполнено</v>
      </c>
      <c r="V595" s="288"/>
      <c r="W595" s="308"/>
      <c r="X595" s="304"/>
    </row>
    <row r="596" spans="1:24" s="4" customFormat="1" ht="27" customHeight="1" thickBot="1" x14ac:dyDescent="0.3">
      <c r="A596" s="323"/>
      <c r="B596" s="44" t="str">
        <f t="shared" si="460"/>
        <v>ГБУЗ АО Областной клинический противотуберкулезный диспансер</v>
      </c>
      <c r="C596" s="298"/>
      <c r="D596" s="19" t="str">
        <f t="shared" si="480"/>
        <v>ПМСП, включенная в базовую программу ОМС</v>
      </c>
      <c r="E596" s="288"/>
      <c r="F596" s="44" t="str">
        <f t="shared" si="473"/>
        <v>амбулаторно</v>
      </c>
      <c r="G596" s="288"/>
      <c r="H596" s="44" t="str">
        <f t="shared" si="474"/>
        <v>Не предусмотрено</v>
      </c>
      <c r="I596" s="300"/>
      <c r="J596" s="44" t="str">
        <f t="shared" si="446"/>
        <v xml:space="preserve">хирургия </v>
      </c>
      <c r="K596" s="69" t="s">
        <v>40</v>
      </c>
      <c r="L596" s="65" t="s">
        <v>118</v>
      </c>
      <c r="M596" s="66" t="s">
        <v>42</v>
      </c>
      <c r="N596" s="162">
        <v>1165</v>
      </c>
      <c r="O596" s="96">
        <v>440</v>
      </c>
      <c r="P596" s="53" t="str">
        <f t="shared" si="461"/>
        <v/>
      </c>
      <c r="Q596" s="270">
        <f t="shared" si="481"/>
        <v>50.35765379113019</v>
      </c>
      <c r="R596" s="283"/>
      <c r="S596" s="282"/>
      <c r="T596" s="273"/>
      <c r="U596" s="285"/>
      <c r="V596" s="289"/>
      <c r="W596" s="308"/>
      <c r="X596" s="304"/>
    </row>
    <row r="597" spans="1:24" s="4" customFormat="1" ht="28.5" customHeight="1" thickBot="1" x14ac:dyDescent="0.3">
      <c r="A597" s="323"/>
      <c r="B597" s="44" t="str">
        <f t="shared" si="460"/>
        <v>ГБУЗ АО Областной клинический противотуберкулезный диспансер</v>
      </c>
      <c r="C597" s="298" t="s">
        <v>125</v>
      </c>
      <c r="D597" s="19" t="str">
        <f t="shared" si="480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97" s="295" t="s">
        <v>138</v>
      </c>
      <c r="F597" s="44" t="str">
        <f t="shared" si="473"/>
        <v>стационар</v>
      </c>
      <c r="G597" s="295" t="s">
        <v>47</v>
      </c>
      <c r="H597" s="44" t="str">
        <f t="shared" si="474"/>
        <v>Не предусмотрено</v>
      </c>
      <c r="I597" s="295" t="s">
        <v>139</v>
      </c>
      <c r="J597" s="44" t="str">
        <f>IF(I597="",J596,I597)</f>
        <v>по профилю Фтизиатрия</v>
      </c>
      <c r="K597" s="67" t="s">
        <v>128</v>
      </c>
      <c r="L597" s="68" t="s">
        <v>3</v>
      </c>
      <c r="M597" s="68" t="s">
        <v>5</v>
      </c>
      <c r="N597" s="98">
        <v>99</v>
      </c>
      <c r="O597" s="98">
        <v>99</v>
      </c>
      <c r="P597" s="51">
        <f t="shared" si="461"/>
        <v>100</v>
      </c>
      <c r="Q597" s="51"/>
      <c r="R597" s="283">
        <f>IFERROR(AVERAGE(P597:P598),"")</f>
        <v>100</v>
      </c>
      <c r="S597" s="282">
        <f>AVERAGE(Q597:Q598)</f>
        <v>99.784946236559136</v>
      </c>
      <c r="T597" s="279">
        <f>IFERROR((R597*0.7+S597*0.3)*2,S597*2)</f>
        <v>199.87096774193549</v>
      </c>
      <c r="U597" s="295" t="str">
        <f>IF(T597&lt;170,"ГЗ по услуге (работе) НЕ выполнено","")&amp;IF(AND(T597&gt;=170,T597&lt;=200),"ГЗ по услуге (работе) выполнено","")&amp;IF(T597&gt;200,"ГЗ по услуге (работе) ПЕРЕвыполнено","")</f>
        <v>ГЗ по услуге (работе) выполнено</v>
      </c>
      <c r="V597" s="300"/>
      <c r="W597" s="308"/>
      <c r="X597" s="304"/>
    </row>
    <row r="598" spans="1:24" s="4" customFormat="1" ht="32.25" customHeight="1" thickBot="1" x14ac:dyDescent="0.3">
      <c r="A598" s="323"/>
      <c r="B598" s="44" t="str">
        <f t="shared" si="460"/>
        <v>ГБУЗ АО Областной клинический противотуберкулезный диспансер</v>
      </c>
      <c r="C598" s="299"/>
      <c r="D598" s="19" t="str">
        <f t="shared" si="480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98" s="295"/>
      <c r="F598" s="44" t="str">
        <f t="shared" si="473"/>
        <v>стационар</v>
      </c>
      <c r="G598" s="295"/>
      <c r="H598" s="44" t="str">
        <f t="shared" si="474"/>
        <v>Не предусмотрено</v>
      </c>
      <c r="I598" s="295"/>
      <c r="J598" s="44" t="str">
        <f t="shared" ref="J598:J618" si="502">IF(I598="",J597,I598)</f>
        <v>по профилю Фтизиатрия</v>
      </c>
      <c r="K598" s="69" t="s">
        <v>168</v>
      </c>
      <c r="L598" s="70" t="s">
        <v>118</v>
      </c>
      <c r="M598" s="66" t="s">
        <v>42</v>
      </c>
      <c r="N598" s="162">
        <v>1395</v>
      </c>
      <c r="O598" s="96">
        <v>1044</v>
      </c>
      <c r="P598" s="53" t="str">
        <f t="shared" si="461"/>
        <v/>
      </c>
      <c r="Q598" s="52">
        <f t="shared" si="481"/>
        <v>99.784946236559136</v>
      </c>
      <c r="R598" s="283"/>
      <c r="S598" s="282"/>
      <c r="T598" s="279"/>
      <c r="U598" s="295"/>
      <c r="V598" s="300"/>
      <c r="W598" s="308"/>
      <c r="X598" s="304"/>
    </row>
    <row r="599" spans="1:24" s="4" customFormat="1" ht="28.5" customHeight="1" thickBot="1" x14ac:dyDescent="0.3">
      <c r="A599" s="323"/>
      <c r="B599" s="44" t="str">
        <f t="shared" si="460"/>
        <v>ГБУЗ АО Областной клинический противотуберкулезный диспансер</v>
      </c>
      <c r="C599" s="318" t="s">
        <v>86</v>
      </c>
      <c r="D599" s="19" t="str">
        <f t="shared" si="480"/>
        <v>Услуги по обеспечению при амбулаторном лечении лекарственными препаратами лиц, для которых соответствующее право гарантировано законодательством Российской Федерации</v>
      </c>
      <c r="E599" s="300" t="s">
        <v>137</v>
      </c>
      <c r="F599" s="44" t="str">
        <f t="shared" si="473"/>
        <v>амбулаторно</v>
      </c>
      <c r="G599" s="300" t="s">
        <v>47</v>
      </c>
      <c r="H599" s="44" t="str">
        <f t="shared" si="474"/>
        <v>Не предусмотрено</v>
      </c>
      <c r="I599" s="300" t="s">
        <v>47</v>
      </c>
      <c r="J599" s="44" t="str">
        <f t="shared" si="502"/>
        <v>Не предусмотрено</v>
      </c>
      <c r="K599" s="68" t="s">
        <v>87</v>
      </c>
      <c r="L599" s="68" t="s">
        <v>3</v>
      </c>
      <c r="M599" s="68" t="s">
        <v>5</v>
      </c>
      <c r="N599" s="98">
        <v>100</v>
      </c>
      <c r="O599" s="98">
        <v>100</v>
      </c>
      <c r="P599" s="51">
        <f t="shared" si="461"/>
        <v>100</v>
      </c>
      <c r="Q599" s="51"/>
      <c r="R599" s="283">
        <f>IFERROR(AVERAGE(P599:P600),"")</f>
        <v>100</v>
      </c>
      <c r="S599" s="282">
        <f>AVERAGE(Q599:Q600)</f>
        <v>103.61111111111111</v>
      </c>
      <c r="T599" s="279">
        <f>IFERROR((R599*0.7+S599*0.3)*2,S599*2)</f>
        <v>202.16666666666666</v>
      </c>
      <c r="U599" s="290" t="str">
        <f>IF(T599&lt;170,"ГЗ по услуге (работе) НЕ выполнено","")&amp;IF(AND(T599&gt;=170,T599&lt;=200),"ГЗ по услуге (работе) выполнено","")&amp;IF(T599&gt;200,"ГЗ по услуге (работе) ПЕРЕвыполнено","")</f>
        <v>ГЗ по услуге (работе) ПЕРЕвыполнено</v>
      </c>
      <c r="V599" s="300"/>
      <c r="W599" s="308"/>
      <c r="X599" s="304"/>
    </row>
    <row r="600" spans="1:24" s="4" customFormat="1" ht="46.5" customHeight="1" thickBot="1" x14ac:dyDescent="0.3">
      <c r="A600" s="323"/>
      <c r="B600" s="44" t="str">
        <f t="shared" si="460"/>
        <v>ГБУЗ АО Областной клинический противотуберкулезный диспансер</v>
      </c>
      <c r="C600" s="319"/>
      <c r="D600" s="19" t="str">
        <f t="shared" si="480"/>
        <v>Услуги по обеспечению при амбулаторном лечении лекарственными препаратами лиц, для которых соответствующее право гарантировано законодательством Российской Федерации</v>
      </c>
      <c r="E600" s="300"/>
      <c r="F600" s="44" t="str">
        <f t="shared" si="473"/>
        <v>амбулаторно</v>
      </c>
      <c r="G600" s="300"/>
      <c r="H600" s="44" t="str">
        <f t="shared" si="474"/>
        <v>Не предусмотрено</v>
      </c>
      <c r="I600" s="300"/>
      <c r="J600" s="44" t="str">
        <f t="shared" si="502"/>
        <v>Не предусмотрено</v>
      </c>
      <c r="K600" s="69" t="s">
        <v>44</v>
      </c>
      <c r="L600" s="65" t="s">
        <v>45</v>
      </c>
      <c r="M600" s="66" t="s">
        <v>42</v>
      </c>
      <c r="N600" s="94">
        <v>480</v>
      </c>
      <c r="O600" s="94">
        <v>373</v>
      </c>
      <c r="P600" s="53" t="str">
        <f t="shared" si="461"/>
        <v/>
      </c>
      <c r="Q600" s="52">
        <f t="shared" si="481"/>
        <v>103.61111111111111</v>
      </c>
      <c r="R600" s="283"/>
      <c r="S600" s="282"/>
      <c r="T600" s="279"/>
      <c r="U600" s="290"/>
      <c r="V600" s="300"/>
      <c r="W600" s="308"/>
      <c r="X600" s="304"/>
    </row>
    <row r="601" spans="1:24" s="4" customFormat="1" ht="30" customHeight="1" thickBot="1" x14ac:dyDescent="0.3">
      <c r="A601" s="323"/>
      <c r="B601" s="44" t="str">
        <f t="shared" si="460"/>
        <v>ГБУЗ АО Областной клинический противотуберкулезный диспансер</v>
      </c>
      <c r="C601" s="318" t="s">
        <v>194</v>
      </c>
      <c r="D601" s="19" t="str">
        <f t="shared" si="480"/>
        <v>Организация и проведение дезинфекции в очагах инфекционных и паразитарных заболеваний</v>
      </c>
      <c r="E601" s="300" t="s">
        <v>47</v>
      </c>
      <c r="F601" s="44" t="str">
        <f t="shared" si="473"/>
        <v>Не предусмотрено</v>
      </c>
      <c r="G601" s="300" t="s">
        <v>47</v>
      </c>
      <c r="H601" s="44" t="str">
        <f t="shared" si="474"/>
        <v>Не предусмотрено</v>
      </c>
      <c r="I601" s="300" t="s">
        <v>76</v>
      </c>
      <c r="J601" s="44" t="str">
        <f t="shared" si="502"/>
        <v>Обработка площади очагов</v>
      </c>
      <c r="K601" s="68" t="s">
        <v>77</v>
      </c>
      <c r="L601" s="68" t="s">
        <v>3</v>
      </c>
      <c r="M601" s="68" t="s">
        <v>5</v>
      </c>
      <c r="N601" s="98">
        <v>99</v>
      </c>
      <c r="O601" s="98">
        <v>99</v>
      </c>
      <c r="P601" s="51">
        <f t="shared" si="461"/>
        <v>100</v>
      </c>
      <c r="Q601" s="51"/>
      <c r="R601" s="283">
        <f>IFERROR(AVERAGE(P601:P602),"")</f>
        <v>100</v>
      </c>
      <c r="S601" s="282">
        <f>AVERAGE(Q601:Q602)</f>
        <v>100</v>
      </c>
      <c r="T601" s="279">
        <f>IFERROR((R601*0.7+S601*0.3)*2,S601*2)</f>
        <v>200</v>
      </c>
      <c r="U601" s="290" t="str">
        <f>IF(T601&lt;170,"ГЗ по услуге (работе) НЕ выполнено","")&amp;IF(AND(T601&gt;=170,T601&lt;=200),"ГЗ по услуге (работе) выполнено","")&amp;IF(T601&gt;200,"ГЗ по услуге (работе) ПЕРЕвыполнено","")</f>
        <v>ГЗ по услуге (работе) выполнено</v>
      </c>
      <c r="V601" s="300"/>
      <c r="W601" s="308"/>
      <c r="X601" s="304"/>
    </row>
    <row r="602" spans="1:24" s="4" customFormat="1" ht="32.25" customHeight="1" thickBot="1" x14ac:dyDescent="0.3">
      <c r="A602" s="323"/>
      <c r="B602" s="44" t="str">
        <f t="shared" si="460"/>
        <v>ГБУЗ АО Областной клинический противотуберкулезный диспансер</v>
      </c>
      <c r="C602" s="327"/>
      <c r="D602" s="19" t="str">
        <f t="shared" si="480"/>
        <v>Организация и проведение дезинфекции в очагах инфекционных и паразитарных заболеваний</v>
      </c>
      <c r="E602" s="300"/>
      <c r="F602" s="44" t="str">
        <f t="shared" si="473"/>
        <v>Не предусмотрено</v>
      </c>
      <c r="G602" s="300"/>
      <c r="H602" s="44" t="str">
        <f t="shared" si="474"/>
        <v>Не предусмотрено</v>
      </c>
      <c r="I602" s="300"/>
      <c r="J602" s="44" t="str">
        <f t="shared" si="502"/>
        <v>Обработка площади очагов</v>
      </c>
      <c r="K602" s="69" t="s">
        <v>79</v>
      </c>
      <c r="L602" s="70" t="s">
        <v>80</v>
      </c>
      <c r="M602" s="66" t="s">
        <v>42</v>
      </c>
      <c r="N602" s="164">
        <v>50000</v>
      </c>
      <c r="O602" s="164">
        <v>37500</v>
      </c>
      <c r="P602" s="53" t="str">
        <f t="shared" si="461"/>
        <v/>
      </c>
      <c r="Q602" s="52">
        <f t="shared" si="481"/>
        <v>100</v>
      </c>
      <c r="R602" s="283"/>
      <c r="S602" s="282"/>
      <c r="T602" s="279"/>
      <c r="U602" s="290"/>
      <c r="V602" s="300"/>
      <c r="W602" s="308"/>
      <c r="X602" s="304"/>
    </row>
    <row r="603" spans="1:24" s="4" customFormat="1" ht="34.5" customHeight="1" thickBot="1" x14ac:dyDescent="0.3">
      <c r="A603" s="323"/>
      <c r="B603" s="44" t="str">
        <f t="shared" si="460"/>
        <v>ГБУЗ АО Областной клинический противотуберкулезный диспансер</v>
      </c>
      <c r="C603" s="327"/>
      <c r="D603" s="19" t="str">
        <f t="shared" si="480"/>
        <v>Организация и проведение дезинфекции в очагах инфекционных и паразитарных заболеваний</v>
      </c>
      <c r="E603" s="300" t="s">
        <v>47</v>
      </c>
      <c r="F603" s="44" t="str">
        <f t="shared" si="473"/>
        <v>Не предусмотрено</v>
      </c>
      <c r="G603" s="300" t="s">
        <v>47</v>
      </c>
      <c r="H603" s="44" t="str">
        <f t="shared" si="474"/>
        <v>Не предусмотрено</v>
      </c>
      <c r="I603" s="300" t="s">
        <v>116</v>
      </c>
      <c r="J603" s="44" t="str">
        <f t="shared" si="502"/>
        <v>Обработка вещей из  очагов</v>
      </c>
      <c r="K603" s="68" t="s">
        <v>78</v>
      </c>
      <c r="L603" s="68" t="s">
        <v>3</v>
      </c>
      <c r="M603" s="68" t="s">
        <v>5</v>
      </c>
      <c r="N603" s="98">
        <v>99</v>
      </c>
      <c r="O603" s="98">
        <v>99</v>
      </c>
      <c r="P603" s="57">
        <f t="shared" si="461"/>
        <v>100</v>
      </c>
      <c r="Q603" s="51"/>
      <c r="R603" s="283">
        <f>IFERROR(AVERAGE(P603:P604),"")</f>
        <v>100</v>
      </c>
      <c r="S603" s="282">
        <f>AVERAGE(Q603:Q604)</f>
        <v>100</v>
      </c>
      <c r="T603" s="279">
        <f>IFERROR((R603*0.7+S603*0.3)*2,S603*2)</f>
        <v>200</v>
      </c>
      <c r="U603" s="290" t="str">
        <f>IF(T603&lt;170,"ГЗ по услуге (работе) НЕ выполнено","")&amp;IF(AND(T603&gt;=170,T603&lt;=200),"ГЗ по услуге (работе) выполнено","")&amp;IF(T603&gt;200,"ГЗ по услуге (работе) ПЕРЕвыполнено","")</f>
        <v>ГЗ по услуге (работе) выполнено</v>
      </c>
      <c r="V603" s="300"/>
      <c r="W603" s="308"/>
      <c r="X603" s="304"/>
    </row>
    <row r="604" spans="1:24" s="4" customFormat="1" ht="39.75" customHeight="1" thickBot="1" x14ac:dyDescent="0.3">
      <c r="A604" s="324"/>
      <c r="B604" s="44" t="str">
        <f t="shared" si="460"/>
        <v>ГБУЗ АО Областной клинический противотуберкулезный диспансер</v>
      </c>
      <c r="C604" s="319"/>
      <c r="D604" s="19" t="str">
        <f t="shared" si="480"/>
        <v>Организация и проведение дезинфекции в очагах инфекционных и паразитарных заболеваний</v>
      </c>
      <c r="E604" s="300"/>
      <c r="F604" s="44" t="str">
        <f t="shared" si="473"/>
        <v>Не предусмотрено</v>
      </c>
      <c r="G604" s="300"/>
      <c r="H604" s="44" t="str">
        <f t="shared" si="474"/>
        <v>Не предусмотрено</v>
      </c>
      <c r="I604" s="300"/>
      <c r="J604" s="44" t="str">
        <f t="shared" si="502"/>
        <v>Обработка вещей из  очагов</v>
      </c>
      <c r="K604" s="69" t="s">
        <v>81</v>
      </c>
      <c r="L604" s="70" t="s">
        <v>82</v>
      </c>
      <c r="M604" s="66" t="s">
        <v>42</v>
      </c>
      <c r="N604" s="95">
        <v>800</v>
      </c>
      <c r="O604" s="95">
        <v>600</v>
      </c>
      <c r="P604" s="53" t="str">
        <f t="shared" ref="P604" si="503">IF(AND(N604&lt;&gt;0,M604="Кач."),O604/N604*100,"")</f>
        <v/>
      </c>
      <c r="Q604" s="52">
        <f t="shared" si="481"/>
        <v>100</v>
      </c>
      <c r="R604" s="283"/>
      <c r="S604" s="282"/>
      <c r="T604" s="279"/>
      <c r="U604" s="290"/>
      <c r="V604" s="300"/>
      <c r="W604" s="309"/>
      <c r="X604" s="305"/>
    </row>
    <row r="605" spans="1:24" s="4" customFormat="1" ht="33" customHeight="1" thickBot="1" x14ac:dyDescent="0.3">
      <c r="A605" s="292" t="s">
        <v>204</v>
      </c>
      <c r="B605" s="44" t="str">
        <f t="shared" si="460"/>
        <v>ГБУЗ АО Областной кожно-венерологический диспансер</v>
      </c>
      <c r="C605" s="297" t="s">
        <v>119</v>
      </c>
      <c r="D605" s="19" t="str">
        <f t="shared" si="480"/>
        <v>ПМСП, не включенная в базовую программу ОМС</v>
      </c>
      <c r="E605" s="300" t="s">
        <v>137</v>
      </c>
      <c r="F605" s="44" t="str">
        <f t="shared" si="473"/>
        <v>амбулаторно</v>
      </c>
      <c r="G605" s="300" t="s">
        <v>132</v>
      </c>
      <c r="H605" s="44" t="str">
        <f t="shared" si="47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05" s="300" t="s">
        <v>162</v>
      </c>
      <c r="J605" s="44" t="str">
        <f t="shared" si="502"/>
        <v>по профилю дерматовенерология (в части венерологии)</v>
      </c>
      <c r="K605" s="67" t="s">
        <v>128</v>
      </c>
      <c r="L605" s="68" t="s">
        <v>3</v>
      </c>
      <c r="M605" s="68" t="s">
        <v>5</v>
      </c>
      <c r="N605" s="98">
        <v>99</v>
      </c>
      <c r="O605" s="98">
        <v>99</v>
      </c>
      <c r="P605" s="51">
        <f>IF(AND(N605&lt;&gt;0,M605="Кач."),O605/N605*100,"")</f>
        <v>100</v>
      </c>
      <c r="Q605" s="224" t="str">
        <f t="shared" si="481"/>
        <v/>
      </c>
      <c r="R605" s="283">
        <f>IFERROR(AVERAGE(P605:P607),"")</f>
        <v>100</v>
      </c>
      <c r="S605" s="282">
        <f>AVERAGE(Q605:Q607)</f>
        <v>87.67971014492754</v>
      </c>
      <c r="T605" s="279">
        <f>IFERROR((R605*0.7+S605*0.3)*2,S605*2)</f>
        <v>192.60782608695652</v>
      </c>
      <c r="U605" s="295" t="str">
        <f>IF(T605&lt;170,"ГЗ по услуге (работе) НЕ выполнено","")&amp;IF(AND(T605&gt;=170,T605&lt;=200),"ГЗ по услуге (работе) выполнено","")&amp;IF(T605&gt;200,"ГЗ по услуге (работе) ПЕРЕвыполнено","")</f>
        <v>ГЗ по услуге (работе) выполнено</v>
      </c>
      <c r="V605" s="300"/>
      <c r="W605" s="307">
        <f>AVERAGE(T605:T615)</f>
        <v>186.90189308624377</v>
      </c>
      <c r="X605" s="303" t="str">
        <f>IF(W605&lt;170,"ГЗ по учреждению не выполнено","")&amp;IF(AND(W605&gt;=170,W605&lt;=200),"ГЗ по учреждению выполнено","")&amp;IF(W605&gt;200,"ГЗ по учреждению перевыполнено","")</f>
        <v>ГЗ по учреждению выполнено</v>
      </c>
    </row>
    <row r="606" spans="1:24" s="4" customFormat="1" ht="33" customHeight="1" thickBot="1" x14ac:dyDescent="0.3">
      <c r="A606" s="293"/>
      <c r="B606" s="44" t="str">
        <f t="shared" si="460"/>
        <v>ГБУЗ АО Областной кожно-венерологический диспансер</v>
      </c>
      <c r="C606" s="298"/>
      <c r="D606" s="19" t="str">
        <f t="shared" si="480"/>
        <v>ПМСП, не включенная в базовую программу ОМС</v>
      </c>
      <c r="E606" s="300"/>
      <c r="F606" s="44" t="str">
        <f t="shared" si="473"/>
        <v>амбулаторно</v>
      </c>
      <c r="G606" s="300"/>
      <c r="H606" s="44" t="str">
        <f t="shared" si="47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06" s="300"/>
      <c r="J606" s="44" t="str">
        <f t="shared" si="502"/>
        <v>по профилю дерматовенерология (в части венерологии)</v>
      </c>
      <c r="K606" s="64" t="s">
        <v>40</v>
      </c>
      <c r="L606" s="65" t="s">
        <v>118</v>
      </c>
      <c r="M606" s="66" t="s">
        <v>42</v>
      </c>
      <c r="N606" s="101">
        <v>23000</v>
      </c>
      <c r="O606" s="162">
        <v>14138</v>
      </c>
      <c r="P606" s="53" t="str">
        <f>IF(AND(N606&lt;&gt;0,M606="Кач."),O606/N606*100,"")</f>
        <v/>
      </c>
      <c r="Q606" s="270">
        <f t="shared" si="481"/>
        <v>81.959420289855075</v>
      </c>
      <c r="R606" s="283"/>
      <c r="S606" s="282"/>
      <c r="T606" s="279"/>
      <c r="U606" s="295"/>
      <c r="V606" s="300"/>
      <c r="W606" s="308"/>
      <c r="X606" s="304"/>
    </row>
    <row r="607" spans="1:24" s="4" customFormat="1" ht="33" customHeight="1" thickBot="1" x14ac:dyDescent="0.3">
      <c r="A607" s="293"/>
      <c r="B607" s="44" t="str">
        <f t="shared" si="460"/>
        <v>ГБУЗ АО Областной кожно-венерологический диспансер</v>
      </c>
      <c r="C607" s="299"/>
      <c r="D607" s="19" t="str">
        <f t="shared" si="480"/>
        <v>ПМСП, не включенная в базовую программу ОМС</v>
      </c>
      <c r="E607" s="300"/>
      <c r="F607" s="44" t="str">
        <f t="shared" si="473"/>
        <v>амбулаторно</v>
      </c>
      <c r="G607" s="300"/>
      <c r="H607" s="44" t="str">
        <f t="shared" si="47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07" s="300"/>
      <c r="J607" s="44" t="str">
        <f t="shared" si="502"/>
        <v>по профилю дерматовенерология (в части венерологии)</v>
      </c>
      <c r="K607" s="64" t="s">
        <v>133</v>
      </c>
      <c r="L607" s="65" t="s">
        <v>118</v>
      </c>
      <c r="M607" s="66" t="s">
        <v>42</v>
      </c>
      <c r="N607" s="96">
        <v>12000</v>
      </c>
      <c r="O607" s="162">
        <v>8406</v>
      </c>
      <c r="P607" s="53" t="str">
        <f>IF(AND(N607&lt;&gt;0,M607="Кач."),O607/N607*100,"")</f>
        <v/>
      </c>
      <c r="Q607" s="52">
        <f t="shared" si="481"/>
        <v>93.4</v>
      </c>
      <c r="R607" s="283"/>
      <c r="S607" s="282"/>
      <c r="T607" s="279"/>
      <c r="U607" s="295"/>
      <c r="V607" s="300"/>
      <c r="W607" s="308"/>
      <c r="X607" s="304"/>
    </row>
    <row r="608" spans="1:24" s="4" customFormat="1" ht="35.25" customHeight="1" thickBot="1" x14ac:dyDescent="0.3">
      <c r="A608" s="293"/>
      <c r="B608" s="44" t="str">
        <f t="shared" si="460"/>
        <v>ГБУЗ АО Областной кожно-венерологический диспансер</v>
      </c>
      <c r="C608" s="296" t="s">
        <v>120</v>
      </c>
      <c r="D608" s="19" t="str">
        <f t="shared" si="480"/>
        <v>ПМСП, включенная в базовую программу ОМС</v>
      </c>
      <c r="E608" s="300" t="s">
        <v>137</v>
      </c>
      <c r="F608" s="44" t="str">
        <f t="shared" si="473"/>
        <v>амбулаторно</v>
      </c>
      <c r="G608" s="300" t="s">
        <v>47</v>
      </c>
      <c r="H608" s="44" t="str">
        <f t="shared" si="474"/>
        <v>Не предусмотрено</v>
      </c>
      <c r="I608" s="300" t="s">
        <v>91</v>
      </c>
      <c r="J608" s="44" t="str">
        <f t="shared" si="502"/>
        <v>урология</v>
      </c>
      <c r="K608" s="67" t="s">
        <v>128</v>
      </c>
      <c r="L608" s="68" t="s">
        <v>3</v>
      </c>
      <c r="M608" s="68" t="s">
        <v>5</v>
      </c>
      <c r="N608" s="98">
        <v>99</v>
      </c>
      <c r="O608" s="98">
        <v>99</v>
      </c>
      <c r="P608" s="51">
        <f t="shared" si="461"/>
        <v>100</v>
      </c>
      <c r="Q608" s="51" t="str">
        <f t="shared" si="481"/>
        <v/>
      </c>
      <c r="R608" s="283">
        <f>IFERROR(AVERAGE(P608:P609),"")</f>
        <v>100</v>
      </c>
      <c r="S608" s="282">
        <f>AVERAGE(Q608:Q609)</f>
        <v>100</v>
      </c>
      <c r="T608" s="279">
        <f>IFERROR((R608*0.7+S608*0.3)*2,S608*2)</f>
        <v>200</v>
      </c>
      <c r="U608" s="295" t="str">
        <f>IF(T608&lt;170,"ГЗ по услуге (работе) НЕ выполнено","")&amp;IF(AND(T608&gt;=170,T608&lt;=200),"ГЗ по услуге (работе) выполнено","")&amp;IF(T608&gt;200,"ГЗ по услуге (работе) ПЕРЕвыполнено","")</f>
        <v>ГЗ по услуге (работе) выполнено</v>
      </c>
      <c r="V608" s="300"/>
      <c r="W608" s="308"/>
      <c r="X608" s="304"/>
    </row>
    <row r="609" spans="1:417" s="4" customFormat="1" ht="31.5" customHeight="1" thickBot="1" x14ac:dyDescent="0.3">
      <c r="A609" s="293"/>
      <c r="B609" s="44" t="str">
        <f t="shared" si="460"/>
        <v>ГБУЗ АО Областной кожно-венерологический диспансер</v>
      </c>
      <c r="C609" s="296"/>
      <c r="D609" s="19" t="str">
        <f t="shared" si="480"/>
        <v>ПМСП, включенная в базовую программу ОМС</v>
      </c>
      <c r="E609" s="300"/>
      <c r="F609" s="44" t="str">
        <f t="shared" si="473"/>
        <v>амбулаторно</v>
      </c>
      <c r="G609" s="300"/>
      <c r="H609" s="44" t="str">
        <f t="shared" si="474"/>
        <v>Не предусмотрено</v>
      </c>
      <c r="I609" s="300"/>
      <c r="J609" s="44" t="str">
        <f t="shared" si="502"/>
        <v>урология</v>
      </c>
      <c r="K609" s="64" t="s">
        <v>40</v>
      </c>
      <c r="L609" s="65" t="s">
        <v>118</v>
      </c>
      <c r="M609" s="66" t="s">
        <v>42</v>
      </c>
      <c r="N609" s="101">
        <v>500</v>
      </c>
      <c r="O609" s="96">
        <v>375</v>
      </c>
      <c r="P609" s="225" t="str">
        <f t="shared" si="461"/>
        <v/>
      </c>
      <c r="Q609" s="52">
        <f t="shared" si="481"/>
        <v>100</v>
      </c>
      <c r="R609" s="283"/>
      <c r="S609" s="282"/>
      <c r="T609" s="279"/>
      <c r="U609" s="295"/>
      <c r="V609" s="300"/>
      <c r="W609" s="308"/>
      <c r="X609" s="304"/>
    </row>
    <row r="610" spans="1:417" s="4" customFormat="1" ht="31.5" customHeight="1" thickBot="1" x14ac:dyDescent="0.3">
      <c r="A610" s="293"/>
      <c r="B610" s="44" t="str">
        <f t="shared" si="460"/>
        <v>ГБУЗ АО Областной кожно-венерологический диспансер</v>
      </c>
      <c r="C610" s="296" t="s">
        <v>125</v>
      </c>
      <c r="D610" s="19" t="str">
        <f t="shared" si="480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610" s="295" t="s">
        <v>142</v>
      </c>
      <c r="F610" s="44" t="str">
        <f t="shared" si="473"/>
        <v>Дневной стационар</v>
      </c>
      <c r="G610" s="300" t="s">
        <v>47</v>
      </c>
      <c r="H610" s="44" t="str">
        <f t="shared" si="474"/>
        <v>Не предусмотрено</v>
      </c>
      <c r="I610" s="295" t="s">
        <v>162</v>
      </c>
      <c r="J610" s="44" t="str">
        <f t="shared" si="502"/>
        <v>по профилю дерматовенерология (в части венерологии)</v>
      </c>
      <c r="K610" s="67" t="s">
        <v>128</v>
      </c>
      <c r="L610" s="68" t="s">
        <v>3</v>
      </c>
      <c r="M610" s="68" t="s">
        <v>5</v>
      </c>
      <c r="N610" s="98">
        <v>99</v>
      </c>
      <c r="O610" s="98">
        <v>99</v>
      </c>
      <c r="P610" s="57">
        <f t="shared" ref="P610:P615" si="504">IF(AND(N610&lt;&gt;0,M610="Кач."),O610/N610*100,"")</f>
        <v>100</v>
      </c>
      <c r="Q610" s="51" t="str">
        <f t="shared" si="481"/>
        <v/>
      </c>
      <c r="R610" s="283">
        <f>IFERROR(AVERAGE(P610:P611),"")</f>
        <v>100</v>
      </c>
      <c r="S610" s="282">
        <f>AVERAGE(Q610:Q611)</f>
        <v>49.836065573770497</v>
      </c>
      <c r="T610" s="279">
        <f>IFERROR((R610*0.7+S610*0.3)*2,S610*2)</f>
        <v>169.90163934426229</v>
      </c>
      <c r="U610" s="290" t="str">
        <f>IF(T610&lt;170,"ГЗ по услуге (работе) НЕ выполнено","")&amp;IF(AND(T610&gt;=170,T610&lt;=200),"ГЗ по услуге (работе) выполнено","")&amp;IF(T610&gt;200,"ГЗ по услуге (работе) ПЕРЕвыполнено","")</f>
        <v>ГЗ по услуге (работе) НЕ выполнено</v>
      </c>
      <c r="V610" s="300"/>
      <c r="W610" s="308"/>
      <c r="X610" s="304"/>
    </row>
    <row r="611" spans="1:417" s="4" customFormat="1" ht="31.5" customHeight="1" thickBot="1" x14ac:dyDescent="0.3">
      <c r="A611" s="293"/>
      <c r="B611" s="44" t="str">
        <f t="shared" si="460"/>
        <v>ГБУЗ АО Областной кожно-венерологический диспансер</v>
      </c>
      <c r="C611" s="296"/>
      <c r="D611" s="19" t="str">
        <f t="shared" si="480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611" s="295"/>
      <c r="F611" s="44" t="str">
        <f t="shared" si="473"/>
        <v>Дневной стационар</v>
      </c>
      <c r="G611" s="300"/>
      <c r="H611" s="44" t="str">
        <f t="shared" si="474"/>
        <v>Не предусмотрено</v>
      </c>
      <c r="I611" s="295"/>
      <c r="J611" s="44" t="str">
        <f t="shared" si="502"/>
        <v>по профилю дерматовенерология (в части венерологии)</v>
      </c>
      <c r="K611" s="69" t="s">
        <v>144</v>
      </c>
      <c r="L611" s="70" t="s">
        <v>118</v>
      </c>
      <c r="M611" s="66" t="s">
        <v>42</v>
      </c>
      <c r="N611" s="96">
        <v>305</v>
      </c>
      <c r="O611" s="96">
        <v>114</v>
      </c>
      <c r="P611" s="223" t="str">
        <f t="shared" si="504"/>
        <v/>
      </c>
      <c r="Q611" s="270">
        <f t="shared" si="481"/>
        <v>49.836065573770497</v>
      </c>
      <c r="R611" s="283"/>
      <c r="S611" s="282"/>
      <c r="T611" s="279"/>
      <c r="U611" s="290"/>
      <c r="V611" s="300"/>
      <c r="W611" s="308"/>
      <c r="X611" s="304"/>
    </row>
    <row r="612" spans="1:417" s="4" customFormat="1" ht="31.5" customHeight="1" thickBot="1" x14ac:dyDescent="0.3">
      <c r="A612" s="293"/>
      <c r="B612" s="44" t="str">
        <f t="shared" si="460"/>
        <v>ГБУЗ АО Областной кожно-венерологический диспансер</v>
      </c>
      <c r="C612" s="296"/>
      <c r="D612" s="19" t="str">
        <f t="shared" si="480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612" s="295" t="s">
        <v>138</v>
      </c>
      <c r="F612" s="44" t="str">
        <f t="shared" si="473"/>
        <v>стационар</v>
      </c>
      <c r="G612" s="295" t="s">
        <v>47</v>
      </c>
      <c r="H612" s="44" t="str">
        <f t="shared" si="474"/>
        <v>Не предусмотрено</v>
      </c>
      <c r="I612" s="295" t="s">
        <v>162</v>
      </c>
      <c r="J612" s="44" t="str">
        <f t="shared" si="502"/>
        <v>по профилю дерматовенерология (в части венерологии)</v>
      </c>
      <c r="K612" s="67" t="s">
        <v>128</v>
      </c>
      <c r="L612" s="68" t="s">
        <v>3</v>
      </c>
      <c r="M612" s="68" t="s">
        <v>5</v>
      </c>
      <c r="N612" s="98">
        <v>99</v>
      </c>
      <c r="O612" s="98">
        <v>99</v>
      </c>
      <c r="P612" s="223">
        <f t="shared" si="504"/>
        <v>100</v>
      </c>
      <c r="Q612" s="51" t="str">
        <f t="shared" si="481"/>
        <v/>
      </c>
      <c r="R612" s="283">
        <f>IFERROR(AVERAGE(P612:P613),"")</f>
        <v>100</v>
      </c>
      <c r="S612" s="282">
        <f>AVERAGE(Q612:Q613)</f>
        <v>53.333333333333336</v>
      </c>
      <c r="T612" s="279">
        <f>IFERROR((R612*0.7+S612*0.3)*2,S612*2)</f>
        <v>172</v>
      </c>
      <c r="U612" s="290" t="str">
        <f>IF(T612&lt;170,"ГЗ по услуге (работе) НЕ выполнено","")&amp;IF(AND(T612&gt;=170,T612&lt;=200),"ГЗ по услуге (работе) выполнено","")&amp;IF(T612&gt;200,"ГЗ по услуге (работе) ПЕРЕвыполнено","")</f>
        <v>ГЗ по услуге (работе) выполнено</v>
      </c>
      <c r="V612" s="300"/>
      <c r="W612" s="308"/>
      <c r="X612" s="304"/>
    </row>
    <row r="613" spans="1:417" s="4" customFormat="1" ht="30.75" customHeight="1" thickBot="1" x14ac:dyDescent="0.3">
      <c r="A613" s="293"/>
      <c r="B613" s="44" t="str">
        <f t="shared" si="460"/>
        <v>ГБУЗ АО Областной кожно-венерологический диспансер</v>
      </c>
      <c r="C613" s="296"/>
      <c r="D613" s="19" t="str">
        <f t="shared" si="480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613" s="295"/>
      <c r="F613" s="44" t="str">
        <f t="shared" si="473"/>
        <v>стационар</v>
      </c>
      <c r="G613" s="295"/>
      <c r="H613" s="44" t="str">
        <f t="shared" si="474"/>
        <v>Не предусмотрено</v>
      </c>
      <c r="I613" s="295"/>
      <c r="J613" s="44" t="str">
        <f t="shared" si="502"/>
        <v>по профилю дерматовенерология (в части венерологии)</v>
      </c>
      <c r="K613" s="69" t="s">
        <v>168</v>
      </c>
      <c r="L613" s="70" t="s">
        <v>118</v>
      </c>
      <c r="M613" s="66" t="s">
        <v>42</v>
      </c>
      <c r="N613" s="96">
        <v>125</v>
      </c>
      <c r="O613" s="96">
        <v>50</v>
      </c>
      <c r="P613" s="223" t="str">
        <f t="shared" si="504"/>
        <v/>
      </c>
      <c r="Q613" s="270">
        <f>IF(AND(N613&lt;&gt;0,M613="объем"),(O613/N613*100)/$Y$2*12,"")</f>
        <v>53.333333333333336</v>
      </c>
      <c r="R613" s="283"/>
      <c r="S613" s="282"/>
      <c r="T613" s="279"/>
      <c r="U613" s="290"/>
      <c r="V613" s="300"/>
      <c r="W613" s="308"/>
      <c r="X613" s="304"/>
    </row>
    <row r="614" spans="1:417" s="4" customFormat="1" ht="30" customHeight="1" thickBot="1" x14ac:dyDescent="0.3">
      <c r="A614" s="293"/>
      <c r="B614" s="44" t="str">
        <f t="shared" si="460"/>
        <v>ГБУЗ АО Областной кожно-венерологический диспансер</v>
      </c>
      <c r="C614" s="318" t="s">
        <v>338</v>
      </c>
      <c r="D614" s="19" t="str">
        <f t="shared" si="480"/>
        <v>Содержание (эксплуатация) имущества, находящего в собственности Астраханской области</v>
      </c>
      <c r="E614" s="295" t="s">
        <v>275</v>
      </c>
      <c r="F614" s="44" t="str">
        <f t="shared" si="473"/>
        <v>заключение договоров</v>
      </c>
      <c r="G614" s="295" t="s">
        <v>277</v>
      </c>
      <c r="H614" s="44" t="str">
        <f t="shared" si="474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14" s="295" t="s">
        <v>276</v>
      </c>
      <c r="J614" s="44" t="str">
        <f t="shared" si="50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14" s="71" t="s">
        <v>227</v>
      </c>
      <c r="L614" s="70" t="s">
        <v>3</v>
      </c>
      <c r="M614" s="67" t="s">
        <v>5</v>
      </c>
      <c r="N614" s="98">
        <v>100</v>
      </c>
      <c r="O614" s="98">
        <v>100</v>
      </c>
      <c r="P614" s="223">
        <f t="shared" si="504"/>
        <v>100</v>
      </c>
      <c r="Q614" s="51" t="str">
        <f t="shared" ref="Q614" si="505">IF(AND(N614&lt;&gt;0,M614="объем"),(O614/N614*100)/$Y$2*12,"")</f>
        <v/>
      </c>
      <c r="R614" s="283">
        <f>IFERROR(AVERAGE(P614:P615),"")</f>
        <v>100</v>
      </c>
      <c r="S614" s="282">
        <f>AVERAGE(Q614:Q615)</f>
        <v>100</v>
      </c>
      <c r="T614" s="279">
        <f>IFERROR((R614*0.7+S614*0.3)*2,S614*2)</f>
        <v>200</v>
      </c>
      <c r="U614" s="290" t="str">
        <f>IF(T614&lt;170,"ГЗ по услуге (работе) НЕ выполнено","")&amp;IF(AND(T614&gt;=170,T614&lt;=200),"ГЗ по услуге (работе) выполнено","")&amp;IF(T614&gt;200,"ГЗ по услуге (работе) ПЕРЕвыполнено","")</f>
        <v>ГЗ по услуге (работе) выполнено</v>
      </c>
      <c r="V614" s="300"/>
      <c r="W614" s="308"/>
      <c r="X614" s="304"/>
    </row>
    <row r="615" spans="1:417" s="4" customFormat="1" ht="32.25" customHeight="1" thickBot="1" x14ac:dyDescent="0.3">
      <c r="A615" s="294"/>
      <c r="B615" s="44" t="str">
        <f t="shared" si="460"/>
        <v>ГБУЗ АО Областной кожно-венерологический диспансер</v>
      </c>
      <c r="C615" s="320"/>
      <c r="D615" s="19" t="str">
        <f t="shared" ref="D615:D618" si="506">IF(C615="",D614,C615)</f>
        <v>Содержание (эксплуатация) имущества, находящего в собственности Астраханской области</v>
      </c>
      <c r="E615" s="295"/>
      <c r="F615" s="44" t="str">
        <f t="shared" si="473"/>
        <v>заключение договоров</v>
      </c>
      <c r="G615" s="295"/>
      <c r="H615" s="44" t="str">
        <f t="shared" si="474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15" s="295"/>
      <c r="J615" s="44" t="str">
        <f t="shared" si="50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15" s="72" t="s">
        <v>232</v>
      </c>
      <c r="L615" s="70" t="s">
        <v>228</v>
      </c>
      <c r="M615" s="76" t="s">
        <v>42</v>
      </c>
      <c r="N615" s="96">
        <v>3.04</v>
      </c>
      <c r="O615" s="96">
        <v>3.04</v>
      </c>
      <c r="P615" s="223" t="str">
        <f t="shared" si="504"/>
        <v/>
      </c>
      <c r="Q615" s="157">
        <f>IF(AND(N615&lt;&gt;0,M615="объем"),(O615/N615*100),"")</f>
        <v>100</v>
      </c>
      <c r="R615" s="283"/>
      <c r="S615" s="282"/>
      <c r="T615" s="279"/>
      <c r="U615" s="290"/>
      <c r="V615" s="300"/>
      <c r="W615" s="309"/>
      <c r="X615" s="305"/>
    </row>
    <row r="616" spans="1:417" s="4" customFormat="1" ht="33" customHeight="1" thickBot="1" x14ac:dyDescent="0.3">
      <c r="A616" s="330" t="s">
        <v>12</v>
      </c>
      <c r="B616" s="44" t="str">
        <f t="shared" si="460"/>
        <v>ГБУЗ АО Центр крови</v>
      </c>
      <c r="C616" s="297" t="s">
        <v>46</v>
      </c>
      <c r="D616" s="19" t="str">
        <f t="shared" si="506"/>
        <v>Заготовка, хранение, транспортировка и обеспечение безопасности донорской крови и ее компонентов</v>
      </c>
      <c r="E616" s="287" t="s">
        <v>47</v>
      </c>
      <c r="F616" s="44" t="str">
        <f t="shared" si="473"/>
        <v>Не предусмотрено</v>
      </c>
      <c r="G616" s="287" t="s">
        <v>46</v>
      </c>
      <c r="H616" s="44" t="str">
        <f t="shared" si="474"/>
        <v>Заготовка, хранение, транспортировка и обеспечение безопасности донорской крови и ее компонентов</v>
      </c>
      <c r="I616" s="287" t="s">
        <v>47</v>
      </c>
      <c r="J616" s="44" t="str">
        <f t="shared" si="502"/>
        <v>Не предусмотрено</v>
      </c>
      <c r="K616" s="68" t="s">
        <v>48</v>
      </c>
      <c r="L616" s="68" t="s">
        <v>3</v>
      </c>
      <c r="M616" s="68" t="s">
        <v>5</v>
      </c>
      <c r="N616" s="98">
        <v>100</v>
      </c>
      <c r="O616" s="98">
        <v>100</v>
      </c>
      <c r="P616" s="51">
        <f t="shared" ref="P616:P643" si="507">IF(AND(N616&lt;&gt;0,M616="Кач."),O616/N616*100,"")</f>
        <v>100</v>
      </c>
      <c r="Q616" s="233" t="str">
        <f t="shared" ref="Q616" si="508">IF(AND(N616&lt;&gt;0,M616="объем"),(O616/N616*100),"")</f>
        <v/>
      </c>
      <c r="R616" s="283">
        <f>IFERROR(AVERAGE(P616:P617),"")</f>
        <v>100</v>
      </c>
      <c r="S616" s="282">
        <f>AVERAGE(Q616:Q617)</f>
        <v>104.58533333333335</v>
      </c>
      <c r="T616" s="279">
        <f>IFERROR((R616*0.7+S616*0.3)*2,S616*2)</f>
        <v>202.75120000000001</v>
      </c>
      <c r="U616" s="295" t="str">
        <f>IF(T616&lt;170,"ГЗ по услуге (работе) НЕ выполнено","")&amp;IF(AND(T616&gt;=170,T616&lt;=200),"ГЗ по услуге (работе) выполнено","")&amp;IF(T616&gt;200,"ГЗ по услуге (работе) ПЕРЕвыполнено","")</f>
        <v>ГЗ по услуге (работе) ПЕРЕвыполнено</v>
      </c>
      <c r="V616" s="287"/>
      <c r="W616" s="307">
        <f>AVERAGE(T616:T619)</f>
        <v>201.39014545454546</v>
      </c>
      <c r="X616" s="303" t="str">
        <f>IF(W616&lt;170,"ГЗ по учреждению не выполнено","")&amp;IF(AND(W616&gt;=170,W616&lt;=200),"ГЗ по учреждению выполнено","")&amp;IF(W616&gt;200,"ГЗ по учреждению перевыполнено","")</f>
        <v>ГЗ по учреждению перевыполнено</v>
      </c>
    </row>
    <row r="617" spans="1:417" s="4" customFormat="1" ht="31.5" customHeight="1" thickBot="1" x14ac:dyDescent="0.3">
      <c r="A617" s="331"/>
      <c r="B617" s="44" t="str">
        <f t="shared" si="460"/>
        <v>ГБУЗ АО Центр крови</v>
      </c>
      <c r="C617" s="298"/>
      <c r="D617" s="19" t="str">
        <f t="shared" si="506"/>
        <v>Заготовка, хранение, транспортировка и обеспечение безопасности донорской крови и ее компонентов</v>
      </c>
      <c r="E617" s="288"/>
      <c r="F617" s="44" t="str">
        <f t="shared" si="473"/>
        <v>Не предусмотрено</v>
      </c>
      <c r="G617" s="288"/>
      <c r="H617" s="44" t="str">
        <f t="shared" si="474"/>
        <v>Заготовка, хранение, транспортировка и обеспечение безопасности донорской крови и ее компонентов</v>
      </c>
      <c r="I617" s="288"/>
      <c r="J617" s="44" t="str">
        <f t="shared" si="502"/>
        <v>Не предусмотрено</v>
      </c>
      <c r="K617" s="69" t="s">
        <v>49</v>
      </c>
      <c r="L617" s="65" t="s">
        <v>118</v>
      </c>
      <c r="M617" s="66" t="s">
        <v>42</v>
      </c>
      <c r="N617" s="96">
        <v>8000</v>
      </c>
      <c r="O617" s="248">
        <v>6275.12</v>
      </c>
      <c r="P617" s="199" t="str">
        <f t="shared" si="507"/>
        <v/>
      </c>
      <c r="Q617" s="233">
        <f>IF(AND(N617&lt;&gt;0,M617="объем"),(O617/N617*100)/$Y$2*12,"")</f>
        <v>104.58533333333335</v>
      </c>
      <c r="R617" s="283"/>
      <c r="S617" s="282"/>
      <c r="T617" s="279"/>
      <c r="U617" s="295"/>
      <c r="V617" s="289"/>
      <c r="W617" s="308"/>
      <c r="X617" s="304"/>
    </row>
    <row r="618" spans="1:417" s="4" customFormat="1" ht="33.75" customHeight="1" thickBot="1" x14ac:dyDescent="0.3">
      <c r="A618" s="331"/>
      <c r="B618" s="44" t="str">
        <f t="shared" si="460"/>
        <v>ГБУЗ АО Центр крови</v>
      </c>
      <c r="C618" s="298"/>
      <c r="D618" s="19" t="str">
        <f t="shared" si="506"/>
        <v>Заготовка, хранение, транспортировка и обеспечение безопасности донорской крови и ее компонентов</v>
      </c>
      <c r="E618" s="288"/>
      <c r="F618" s="44" t="str">
        <f t="shared" si="473"/>
        <v>Не предусмотрено</v>
      </c>
      <c r="G618" s="288"/>
      <c r="H618" s="44" t="str">
        <f t="shared" si="474"/>
        <v>Заготовка, хранение, транспортировка и обеспечение безопасности донорской крови и ее компонентов</v>
      </c>
      <c r="I618" s="288"/>
      <c r="J618" s="44" t="str">
        <f t="shared" si="502"/>
        <v>Не предусмотрено</v>
      </c>
      <c r="K618" s="68" t="s">
        <v>48</v>
      </c>
      <c r="L618" s="68" t="s">
        <v>3</v>
      </c>
      <c r="M618" s="68" t="s">
        <v>5</v>
      </c>
      <c r="N618" s="98">
        <v>100</v>
      </c>
      <c r="O618" s="98">
        <v>100</v>
      </c>
      <c r="P618" s="199">
        <f t="shared" si="507"/>
        <v>100</v>
      </c>
      <c r="Q618" s="233" t="str">
        <f t="shared" ref="Q618:Q621" si="509">IF(AND(N618&lt;&gt;0,M618="объем"),(O618/N618*100)/$Y$2*12,"")</f>
        <v/>
      </c>
      <c r="R618" s="276">
        <f>IFERROR(AVERAGE(P618:P619),"")</f>
        <v>100</v>
      </c>
      <c r="S618" s="274">
        <f>AVERAGE(Q618:Q619)</f>
        <v>100.04848484848483</v>
      </c>
      <c r="T618" s="272">
        <f>IFERROR((R618*0.7+S618*0.3)*2,S618*2)</f>
        <v>200.02909090909088</v>
      </c>
      <c r="U618" s="284" t="str">
        <f>IF(T618&lt;170,"ГЗ по услуге (работе) НЕ выполнено","")&amp;IF(AND(T618&gt;=170,T618&lt;=200),"ГЗ по услуге (работе) выполнено","")&amp;IF(T618&gt;200,"ГЗ по услуге (работе) ПЕРЕвыполнено","")</f>
        <v>ГЗ по услуге (работе) ПЕРЕвыполнено</v>
      </c>
      <c r="V618" s="287"/>
      <c r="W618" s="308">
        <f t="shared" ref="W618" si="510">AVERAGE(T618:T619)</f>
        <v>200.02909090909088</v>
      </c>
      <c r="X618" s="304"/>
    </row>
    <row r="619" spans="1:417" s="4" customFormat="1" ht="33" customHeight="1" thickBot="1" x14ac:dyDescent="0.3">
      <c r="A619" s="332"/>
      <c r="B619" s="44" t="str">
        <f t="shared" si="460"/>
        <v>ГБУЗ АО Центр крови</v>
      </c>
      <c r="C619" s="299"/>
      <c r="D619" s="19" t="str">
        <f>IF(C619="",D617,C619)</f>
        <v>Заготовка, хранение, транспортировка и обеспечение безопасности донорской крови и ее компонентов</v>
      </c>
      <c r="E619" s="289"/>
      <c r="F619" s="44" t="str">
        <f>IF(E619="",F617,E619)</f>
        <v>Не предусмотрено</v>
      </c>
      <c r="G619" s="289"/>
      <c r="H619" s="44" t="str">
        <f>IF(G619="",H617,G619)</f>
        <v>Заготовка, хранение, транспортировка и обеспечение безопасности донорской крови и ее компонентов</v>
      </c>
      <c r="I619" s="289"/>
      <c r="J619" s="44" t="str">
        <f>IF(I619="",J617,I619)</f>
        <v>Не предусмотрено</v>
      </c>
      <c r="K619" s="69" t="s">
        <v>89</v>
      </c>
      <c r="L619" s="65" t="s">
        <v>41</v>
      </c>
      <c r="M619" s="66" t="s">
        <v>42</v>
      </c>
      <c r="N619" s="96">
        <v>5500</v>
      </c>
      <c r="O619" s="162">
        <v>4127</v>
      </c>
      <c r="P619" s="199" t="str">
        <f t="shared" si="507"/>
        <v/>
      </c>
      <c r="Q619" s="233">
        <f t="shared" si="509"/>
        <v>100.04848484848483</v>
      </c>
      <c r="R619" s="277"/>
      <c r="S619" s="275"/>
      <c r="T619" s="278"/>
      <c r="U619" s="286"/>
      <c r="V619" s="289"/>
      <c r="W619" s="309"/>
      <c r="X619" s="305"/>
    </row>
    <row r="620" spans="1:417" s="4" customFormat="1" ht="35.25" customHeight="1" thickBot="1" x14ac:dyDescent="0.3">
      <c r="A620" s="322" t="s">
        <v>251</v>
      </c>
      <c r="B620" s="44" t="str">
        <f t="shared" si="460"/>
        <v>ГБУЗ АО ОЦОЗ и МП</v>
      </c>
      <c r="C620" s="382" t="s">
        <v>255</v>
      </c>
      <c r="D620" s="19" t="str">
        <f>IF(C620="",D617,C620)</f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620" s="295" t="s">
        <v>47</v>
      </c>
      <c r="F620" s="44" t="str">
        <f>IF(E620="",F617,E620)</f>
        <v>Не предусмотрено</v>
      </c>
      <c r="G620" s="295" t="s">
        <v>47</v>
      </c>
      <c r="H620" s="44" t="str">
        <f>IF(G620="",H617,G620)</f>
        <v>Не предусмотрено</v>
      </c>
      <c r="I620" s="295" t="s">
        <v>47</v>
      </c>
      <c r="J620" s="44" t="str">
        <f>IF(I620="",J617,I620)</f>
        <v>Не предусмотрено</v>
      </c>
      <c r="K620" s="68" t="s">
        <v>173</v>
      </c>
      <c r="L620" s="68" t="s">
        <v>3</v>
      </c>
      <c r="M620" s="68" t="s">
        <v>5</v>
      </c>
      <c r="N620" s="98">
        <v>99</v>
      </c>
      <c r="O620" s="98">
        <v>99</v>
      </c>
      <c r="P620" s="199">
        <f t="shared" si="507"/>
        <v>100</v>
      </c>
      <c r="Q620" s="233" t="str">
        <f t="shared" si="509"/>
        <v/>
      </c>
      <c r="R620" s="276">
        <f t="shared" ref="R620" si="511">IFERROR(AVERAGE(P620:P621),"")</f>
        <v>100</v>
      </c>
      <c r="S620" s="282">
        <f>AVERAGE(Q620:Q621)</f>
        <v>102.79466666666667</v>
      </c>
      <c r="T620" s="279">
        <f>IFERROR((R620*0.7+S620*0.3)*2,S620*2)</f>
        <v>201.67680000000001</v>
      </c>
      <c r="U620" s="295" t="str">
        <f>IF(T620&lt;170,"ГЗ по услуге (работе) НЕ выполнено","")&amp;IF(AND(T620&gt;=170,T620&lt;=200),"ГЗ по услуге (работе) выполнено","")&amp;IF(T620&gt;200,"ГЗ по услуге (работе) ПЕРЕвыполнено","")</f>
        <v>ГЗ по услуге (работе) ПЕРЕвыполнено</v>
      </c>
      <c r="V620" s="295"/>
      <c r="W620" s="307">
        <f>AVERAGE(T620:T625)</f>
        <v>207.30487927927928</v>
      </c>
      <c r="X620" s="303" t="str">
        <f>IF(W620&lt;170,"ГЗ по учреждению не выполнено","")&amp;IF(AND(W620&gt;=170,W620&lt;=200),"ГЗ по учреждению выполнено","")&amp;IF(W620&gt;200,"ГЗ по учреждению перевыполнено","")</f>
        <v>ГЗ по учреждению перевыполнено</v>
      </c>
    </row>
    <row r="621" spans="1:417" s="4" customFormat="1" ht="39.75" customHeight="1" thickBot="1" x14ac:dyDescent="0.3">
      <c r="A621" s="323"/>
      <c r="B621" s="202" t="str">
        <f t="shared" si="460"/>
        <v>ГБУЗ АО ОЦОЗ и МП</v>
      </c>
      <c r="C621" s="382"/>
      <c r="D621" s="19" t="str">
        <f t="shared" ref="D621:D632" si="512">IF(C621="",D620,C621)</f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621" s="295"/>
      <c r="F621" s="44" t="str">
        <f t="shared" si="473"/>
        <v>Не предусмотрено</v>
      </c>
      <c r="G621" s="295"/>
      <c r="H621" s="44" t="str">
        <f t="shared" si="474"/>
        <v>Не предусмотрено</v>
      </c>
      <c r="I621" s="295"/>
      <c r="J621" s="44" t="str">
        <f t="shared" ref="J621:J632" si="513">IF(I621="",J620,I621)</f>
        <v>Не предусмотрено</v>
      </c>
      <c r="K621" s="69" t="s">
        <v>172</v>
      </c>
      <c r="L621" s="81" t="s">
        <v>58</v>
      </c>
      <c r="M621" s="76" t="s">
        <v>42</v>
      </c>
      <c r="N621" s="96">
        <v>25000</v>
      </c>
      <c r="O621" s="139">
        <v>19274</v>
      </c>
      <c r="P621" s="199" t="str">
        <f t="shared" si="507"/>
        <v/>
      </c>
      <c r="Q621" s="233">
        <f t="shared" si="509"/>
        <v>102.79466666666667</v>
      </c>
      <c r="R621" s="277"/>
      <c r="S621" s="282"/>
      <c r="T621" s="279"/>
      <c r="U621" s="295"/>
      <c r="V621" s="295"/>
      <c r="W621" s="308"/>
      <c r="X621" s="304"/>
    </row>
    <row r="622" spans="1:417" s="4" customFormat="1" ht="39.75" customHeight="1" thickBot="1" x14ac:dyDescent="0.3">
      <c r="A622" s="323"/>
      <c r="B622" s="202" t="str">
        <f t="shared" si="460"/>
        <v>ГБУЗ АО ОЦОЗ и МП</v>
      </c>
      <c r="C622" s="318" t="s">
        <v>338</v>
      </c>
      <c r="D622" s="19" t="str">
        <f t="shared" si="512"/>
        <v>Содержание (эксплуатация) имущества, находящего в собственности Астраханской области</v>
      </c>
      <c r="E622" s="284" t="s">
        <v>275</v>
      </c>
      <c r="F622" s="44" t="str">
        <f t="shared" si="473"/>
        <v>заключение договоров</v>
      </c>
      <c r="G622" s="284" t="s">
        <v>277</v>
      </c>
      <c r="H622" s="44" t="str">
        <f t="shared" si="474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22" s="284" t="s">
        <v>276</v>
      </c>
      <c r="J622" s="44" t="str">
        <f t="shared" si="51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22" s="71" t="s">
        <v>227</v>
      </c>
      <c r="L622" s="70" t="s">
        <v>3</v>
      </c>
      <c r="M622" s="67" t="s">
        <v>5</v>
      </c>
      <c r="N622" s="98">
        <v>100</v>
      </c>
      <c r="O622" s="98">
        <v>100</v>
      </c>
      <c r="P622" s="199">
        <f t="shared" si="507"/>
        <v>100</v>
      </c>
      <c r="Q622" s="198" t="str">
        <f t="shared" ref="Q622:Q624" si="514">IF(AND(N622&lt;&gt;0,M622="объем"),(O622/N622*100),"")</f>
        <v/>
      </c>
      <c r="R622" s="276">
        <f t="shared" ref="R622" si="515">IFERROR(AVERAGE(P622:P623),"")</f>
        <v>100</v>
      </c>
      <c r="S622" s="274">
        <f>AVERAGE(Q622:Q623)</f>
        <v>100</v>
      </c>
      <c r="T622" s="272">
        <f>IFERROR((R622*0.7+S622*0.3)*2,S622*2)</f>
        <v>200</v>
      </c>
      <c r="U622" s="284" t="str">
        <f>IF(T622&lt;170,"ГЗ по услуге (работе) НЕ выполнено","")&amp;IF(AND(T622&gt;=170,T622&lt;=200),"ГЗ по услуге (работе) выполнено","")&amp;IF(T622&gt;200,"ГЗ по услуге (работе) ПЕРЕвыполнено","")</f>
        <v>ГЗ по услуге (работе) выполнено</v>
      </c>
      <c r="V622" s="284"/>
      <c r="W622" s="308"/>
      <c r="X622" s="304"/>
    </row>
    <row r="623" spans="1:417" s="4" customFormat="1" ht="35.25" customHeight="1" thickBot="1" x14ac:dyDescent="0.3">
      <c r="A623" s="323"/>
      <c r="B623" s="202" t="str">
        <f t="shared" si="460"/>
        <v>ГБУЗ АО ОЦОЗ и МП</v>
      </c>
      <c r="C623" s="320"/>
      <c r="D623" s="19" t="str">
        <f t="shared" si="512"/>
        <v>Содержание (эксплуатация) имущества, находящего в собственности Астраханской области</v>
      </c>
      <c r="E623" s="286"/>
      <c r="F623" s="44" t="str">
        <f t="shared" si="473"/>
        <v>заключение договоров</v>
      </c>
      <c r="G623" s="286"/>
      <c r="H623" s="44" t="str">
        <f t="shared" si="474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23" s="286"/>
      <c r="J623" s="44" t="str">
        <f t="shared" si="51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23" s="72" t="s">
        <v>232</v>
      </c>
      <c r="L623" s="70" t="s">
        <v>228</v>
      </c>
      <c r="M623" s="76" t="s">
        <v>42</v>
      </c>
      <c r="N623" s="96">
        <v>1.4</v>
      </c>
      <c r="O623" s="96">
        <v>1.4</v>
      </c>
      <c r="P623" s="199" t="str">
        <f t="shared" si="507"/>
        <v/>
      </c>
      <c r="Q623" s="198">
        <f t="shared" si="514"/>
        <v>100</v>
      </c>
      <c r="R623" s="277"/>
      <c r="S623" s="281"/>
      <c r="T623" s="273"/>
      <c r="U623" s="285"/>
      <c r="V623" s="285"/>
      <c r="W623" s="308"/>
      <c r="X623" s="304"/>
    </row>
    <row r="624" spans="1:417" s="16" customFormat="1" ht="36" customHeight="1" thickBot="1" x14ac:dyDescent="0.3">
      <c r="A624" s="323"/>
      <c r="B624" s="202" t="str">
        <f t="shared" si="460"/>
        <v>ГБУЗ АО ОЦОЗ и МП</v>
      </c>
      <c r="C624" s="318" t="s">
        <v>119</v>
      </c>
      <c r="D624" s="19" t="str">
        <f t="shared" si="512"/>
        <v>ПМСП, не включенная в базовую программу ОМС</v>
      </c>
      <c r="E624" s="284" t="s">
        <v>137</v>
      </c>
      <c r="F624" s="44" t="str">
        <f t="shared" si="473"/>
        <v>амбулаторно</v>
      </c>
      <c r="G624" s="284" t="s">
        <v>39</v>
      </c>
      <c r="H624" s="44" t="str">
        <f t="shared" si="474"/>
        <v>Первичная медико-санитарная помощь, в части диагностики и лечения</v>
      </c>
      <c r="I624" s="284" t="s">
        <v>269</v>
      </c>
      <c r="J624" s="44" t="str">
        <f t="shared" si="513"/>
        <v>Рентгенологическая диагностика</v>
      </c>
      <c r="K624" s="67" t="s">
        <v>94</v>
      </c>
      <c r="L624" s="68" t="s">
        <v>3</v>
      </c>
      <c r="M624" s="67" t="s">
        <v>5</v>
      </c>
      <c r="N624" s="98">
        <v>99</v>
      </c>
      <c r="O624" s="98">
        <v>99</v>
      </c>
      <c r="P624" s="199">
        <f t="shared" si="507"/>
        <v>100</v>
      </c>
      <c r="Q624" s="198" t="str">
        <f t="shared" si="514"/>
        <v/>
      </c>
      <c r="R624" s="276">
        <f t="shared" ref="R624:R630" si="516">IFERROR(AVERAGE(P624:P625),"")</f>
        <v>100</v>
      </c>
      <c r="S624" s="274">
        <f>AVERAGE(Q624:Q625)</f>
        <v>133.72972972972974</v>
      </c>
      <c r="T624" s="272">
        <f>IFERROR((R624*0.7+S624*0.3)*2,S624*2)</f>
        <v>220.23783783783784</v>
      </c>
      <c r="U624" s="284" t="str">
        <f t="shared" ref="U624:U628" si="517">IF(T624&lt;170,"ГЗ по услуге (работе) НЕ выполнено","")&amp;IF(AND(T624&gt;=170,T624&lt;=200),"ГЗ по услуге (работе) выполнено","")&amp;IF(T624&gt;200,"ГЗ по услуге (работе) ПЕРЕвыполнено","")</f>
        <v>ГЗ по услуге (работе) ПЕРЕвыполнено</v>
      </c>
      <c r="V624" s="284"/>
      <c r="W624" s="308"/>
      <c r="X624" s="30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  <c r="DE624" s="4"/>
      <c r="DF624" s="4"/>
      <c r="DG624" s="4"/>
      <c r="DH624" s="4"/>
      <c r="DI624" s="4"/>
      <c r="DJ624" s="4"/>
      <c r="DK624" s="4"/>
      <c r="DL624" s="4"/>
      <c r="DM624" s="4"/>
      <c r="DN624" s="4"/>
      <c r="DO624" s="4"/>
      <c r="DP624" s="4"/>
      <c r="DQ624" s="4"/>
      <c r="DR624" s="4"/>
      <c r="DS624" s="4"/>
      <c r="DT624" s="4"/>
      <c r="DU624" s="4"/>
      <c r="DV624" s="4"/>
      <c r="DW624" s="4"/>
      <c r="DX624" s="4"/>
      <c r="DY624" s="4"/>
      <c r="DZ624" s="4"/>
      <c r="EA624" s="4"/>
      <c r="EB624" s="4"/>
      <c r="EC624" s="4"/>
      <c r="ED624" s="4"/>
      <c r="EE624" s="4"/>
      <c r="EF624" s="4"/>
      <c r="EG624" s="4"/>
      <c r="EH624" s="4"/>
      <c r="EI624" s="4"/>
      <c r="EJ624" s="4"/>
      <c r="EK624" s="4"/>
      <c r="EL624" s="4"/>
      <c r="EM624" s="4"/>
      <c r="EN624" s="4"/>
      <c r="EO624" s="4"/>
      <c r="EP624" s="4"/>
      <c r="EQ624" s="4"/>
      <c r="ER624" s="4"/>
      <c r="ES624" s="4"/>
      <c r="ET624" s="4"/>
      <c r="EU624" s="4"/>
      <c r="EV624" s="4"/>
      <c r="EW624" s="4"/>
      <c r="EX624" s="4"/>
      <c r="EY624" s="4"/>
      <c r="EZ624" s="4"/>
      <c r="FA624" s="4"/>
      <c r="FB624" s="4"/>
      <c r="FC624" s="4"/>
      <c r="FD624" s="4"/>
      <c r="FE624" s="4"/>
      <c r="FF624" s="4"/>
      <c r="FG624" s="4"/>
      <c r="FH624" s="4"/>
      <c r="FI624" s="4"/>
      <c r="FJ624" s="4"/>
      <c r="FK624" s="4"/>
      <c r="FL624" s="4"/>
      <c r="FM624" s="4"/>
      <c r="FN624" s="4"/>
      <c r="FO624" s="4"/>
      <c r="FP624" s="4"/>
      <c r="FQ624" s="4"/>
      <c r="FR624" s="4"/>
      <c r="FS624" s="4"/>
      <c r="FT624" s="4"/>
      <c r="FU624" s="4"/>
      <c r="FV624" s="4"/>
      <c r="FW624" s="4"/>
      <c r="FX624" s="4"/>
      <c r="FY624" s="4"/>
      <c r="FZ624" s="4"/>
      <c r="GA624" s="4"/>
      <c r="GB624" s="4"/>
      <c r="GC624" s="4"/>
      <c r="GD624" s="4"/>
      <c r="GE624" s="4"/>
      <c r="GF624" s="4"/>
      <c r="GG624" s="4"/>
      <c r="GH624" s="4"/>
      <c r="GI624" s="4"/>
      <c r="GJ624" s="4"/>
      <c r="GK624" s="4"/>
      <c r="GL624" s="4"/>
      <c r="GM624" s="4"/>
      <c r="GN624" s="4"/>
      <c r="GO624" s="4"/>
      <c r="GP624" s="4"/>
      <c r="GQ624" s="4"/>
      <c r="GR624" s="4"/>
      <c r="GS624" s="4"/>
      <c r="GT624" s="4"/>
      <c r="GU624" s="4"/>
      <c r="GV624" s="4"/>
      <c r="GW624" s="4"/>
      <c r="GX624" s="4"/>
      <c r="GY624" s="4"/>
      <c r="GZ624" s="4"/>
      <c r="HA624" s="4"/>
      <c r="HB624" s="4"/>
      <c r="HC624" s="4"/>
      <c r="HD624" s="4"/>
      <c r="HE624" s="4"/>
      <c r="HF624" s="4"/>
      <c r="HG624" s="4"/>
      <c r="HH624" s="4"/>
      <c r="HI624" s="4"/>
      <c r="HJ624" s="4"/>
      <c r="HK624" s="4"/>
      <c r="HL624" s="4"/>
      <c r="HM624" s="4"/>
      <c r="HN624" s="4"/>
      <c r="HO624" s="4"/>
      <c r="HP624" s="4"/>
      <c r="HQ624" s="4"/>
      <c r="HR624" s="4"/>
      <c r="HS624" s="4"/>
      <c r="HT624" s="4"/>
      <c r="HU624" s="4"/>
      <c r="HV624" s="4"/>
      <c r="HW624" s="4"/>
      <c r="HX624" s="4"/>
      <c r="HY624" s="4"/>
      <c r="HZ624" s="4"/>
      <c r="IA624" s="4"/>
      <c r="IB624" s="4"/>
      <c r="IC624" s="4"/>
      <c r="ID624" s="4"/>
      <c r="IE624" s="4"/>
      <c r="IF624" s="4"/>
      <c r="IG624" s="4"/>
      <c r="IH624" s="4"/>
      <c r="II624" s="4"/>
      <c r="IJ624" s="4"/>
      <c r="IK624" s="4"/>
      <c r="IL624" s="4"/>
      <c r="IM624" s="4"/>
      <c r="IN624" s="4"/>
      <c r="IO624" s="4"/>
      <c r="IP624" s="4"/>
      <c r="IQ624" s="4"/>
      <c r="IR624" s="4"/>
      <c r="IS624" s="4"/>
      <c r="IT624" s="4"/>
      <c r="IU624" s="4"/>
      <c r="IV624" s="4"/>
      <c r="IW624" s="4"/>
      <c r="IX624" s="4"/>
      <c r="IY624" s="4"/>
      <c r="IZ624" s="4"/>
      <c r="JA624" s="4"/>
      <c r="JB624" s="4"/>
      <c r="JC624" s="4"/>
      <c r="JD624" s="4"/>
      <c r="JE624" s="4"/>
      <c r="JF624" s="4"/>
      <c r="JG624" s="4"/>
      <c r="JH624" s="4"/>
      <c r="JI624" s="4"/>
      <c r="JJ624" s="4"/>
      <c r="JK624" s="4"/>
      <c r="JL624" s="4"/>
      <c r="JM624" s="4"/>
      <c r="JN624" s="4"/>
      <c r="JO624" s="4"/>
      <c r="JP624" s="4"/>
      <c r="JQ624" s="4"/>
      <c r="JR624" s="4"/>
      <c r="JS624" s="4"/>
      <c r="JT624" s="4"/>
      <c r="JU624" s="4"/>
      <c r="JV624" s="4"/>
      <c r="JW624" s="4"/>
      <c r="JX624" s="4"/>
      <c r="JY624" s="4"/>
      <c r="JZ624" s="4"/>
      <c r="KA624" s="4"/>
      <c r="KB624" s="4"/>
      <c r="KC624" s="4"/>
      <c r="KD624" s="4"/>
      <c r="KE624" s="4"/>
      <c r="KF624" s="4"/>
      <c r="KG624" s="4"/>
      <c r="KH624" s="4"/>
      <c r="KI624" s="4"/>
      <c r="KJ624" s="4"/>
      <c r="KK624" s="4"/>
      <c r="KL624" s="4"/>
      <c r="KM624" s="4"/>
      <c r="KN624" s="4"/>
      <c r="KO624" s="4"/>
      <c r="KP624" s="4"/>
      <c r="KQ624" s="4"/>
      <c r="KR624" s="4"/>
      <c r="KS624" s="4"/>
      <c r="KT624" s="4"/>
      <c r="KU624" s="4"/>
      <c r="KV624" s="4"/>
      <c r="KW624" s="4"/>
      <c r="KX624" s="4"/>
      <c r="KY624" s="4"/>
      <c r="KZ624" s="4"/>
      <c r="LA624" s="4"/>
      <c r="LB624" s="4"/>
      <c r="LC624" s="4"/>
      <c r="LD624" s="4"/>
      <c r="LE624" s="4"/>
      <c r="LF624" s="4"/>
      <c r="LG624" s="4"/>
      <c r="LH624" s="4"/>
      <c r="LI624" s="4"/>
      <c r="LJ624" s="4"/>
      <c r="LK624" s="4"/>
      <c r="LL624" s="4"/>
      <c r="LM624" s="4"/>
      <c r="LN624" s="4"/>
      <c r="LO624" s="4"/>
      <c r="LP624" s="4"/>
      <c r="LQ624" s="4"/>
      <c r="LR624" s="4"/>
      <c r="LS624" s="4"/>
      <c r="LT624" s="4"/>
      <c r="LU624" s="4"/>
      <c r="LV624" s="4"/>
      <c r="LW624" s="4"/>
      <c r="LX624" s="4"/>
      <c r="LY624" s="4"/>
      <c r="LZ624" s="4"/>
      <c r="MA624" s="4"/>
      <c r="MB624" s="4"/>
      <c r="MC624" s="4"/>
      <c r="MD624" s="4"/>
      <c r="ME624" s="4"/>
      <c r="MF624" s="4"/>
      <c r="MG624" s="4"/>
      <c r="MH624" s="4"/>
      <c r="MI624" s="4"/>
      <c r="MJ624" s="4"/>
      <c r="MK624" s="4"/>
      <c r="ML624" s="4"/>
      <c r="MM624" s="4"/>
      <c r="MN624" s="4"/>
      <c r="MO624" s="4"/>
      <c r="MP624" s="4"/>
      <c r="MQ624" s="4"/>
      <c r="MR624" s="4"/>
      <c r="MS624" s="4"/>
      <c r="MT624" s="4"/>
      <c r="MU624" s="4"/>
      <c r="MV624" s="4"/>
      <c r="MW624" s="4"/>
      <c r="MX624" s="4"/>
      <c r="MY624" s="4"/>
      <c r="MZ624" s="4"/>
      <c r="NA624" s="4"/>
      <c r="NB624" s="4"/>
      <c r="NC624" s="4"/>
      <c r="ND624" s="4"/>
      <c r="NE624" s="4"/>
      <c r="NF624" s="4"/>
      <c r="NG624" s="4"/>
      <c r="NH624" s="4"/>
      <c r="NI624" s="4"/>
      <c r="NJ624" s="4"/>
      <c r="NK624" s="4"/>
      <c r="NL624" s="4"/>
      <c r="NM624" s="4"/>
      <c r="NN624" s="4"/>
      <c r="NO624" s="4"/>
      <c r="NP624" s="4"/>
      <c r="NQ624" s="4"/>
      <c r="NR624" s="4"/>
      <c r="NS624" s="4"/>
      <c r="NT624" s="4"/>
      <c r="NU624" s="4"/>
      <c r="NV624" s="4"/>
      <c r="NW624" s="4"/>
      <c r="NX624" s="4"/>
      <c r="NY624" s="4"/>
      <c r="NZ624" s="4"/>
      <c r="OA624" s="4"/>
      <c r="OB624" s="4"/>
      <c r="OC624" s="4"/>
      <c r="OD624" s="4"/>
      <c r="OE624" s="4"/>
      <c r="OF624" s="4"/>
      <c r="OG624" s="4"/>
      <c r="OH624" s="4"/>
      <c r="OI624" s="4"/>
      <c r="OJ624" s="4"/>
      <c r="OK624" s="4"/>
      <c r="OL624" s="4"/>
      <c r="OM624" s="4"/>
      <c r="ON624" s="4"/>
      <c r="OO624" s="4"/>
      <c r="OP624" s="4"/>
      <c r="OQ624" s="4"/>
      <c r="OR624" s="4"/>
      <c r="OS624" s="4"/>
      <c r="OT624" s="4"/>
      <c r="OU624" s="4"/>
      <c r="OV624" s="4"/>
      <c r="OW624" s="4"/>
      <c r="OX624" s="4"/>
      <c r="OY624" s="4"/>
      <c r="OZ624" s="4"/>
      <c r="PA624" s="4"/>
    </row>
    <row r="625" spans="1:417" s="16" customFormat="1" ht="33.75" customHeight="1" thickBot="1" x14ac:dyDescent="0.3">
      <c r="A625" s="324"/>
      <c r="B625" s="202" t="str">
        <f t="shared" ref="B625:B627" si="518">IF(A625="",B624,A625)</f>
        <v>ГБУЗ АО ОЦОЗ и МП</v>
      </c>
      <c r="C625" s="319"/>
      <c r="D625" s="19" t="str">
        <f t="shared" si="512"/>
        <v>ПМСП, не включенная в базовую программу ОМС</v>
      </c>
      <c r="E625" s="286"/>
      <c r="F625" s="44" t="str">
        <f t="shared" si="473"/>
        <v>амбулаторно</v>
      </c>
      <c r="G625" s="286"/>
      <c r="H625" s="44" t="str">
        <f t="shared" si="474"/>
        <v>Первичная медико-санитарная помощь, в части диагностики и лечения</v>
      </c>
      <c r="I625" s="286"/>
      <c r="J625" s="44" t="str">
        <f t="shared" si="513"/>
        <v>Рентгенологическая диагностика</v>
      </c>
      <c r="K625" s="149" t="s">
        <v>270</v>
      </c>
      <c r="L625" s="83" t="s">
        <v>41</v>
      </c>
      <c r="M625" s="76" t="s">
        <v>42</v>
      </c>
      <c r="N625" s="262">
        <v>3700</v>
      </c>
      <c r="O625" s="162">
        <v>3711</v>
      </c>
      <c r="P625" s="199" t="str">
        <f t="shared" si="507"/>
        <v/>
      </c>
      <c r="Q625" s="198">
        <f>IF(AND(N625&lt;&gt;0,M625="объем"),(O625/N625*100)/$Y$2*12,"")</f>
        <v>133.72972972972974</v>
      </c>
      <c r="R625" s="277"/>
      <c r="S625" s="275"/>
      <c r="T625" s="273"/>
      <c r="U625" s="285"/>
      <c r="V625" s="286"/>
      <c r="W625" s="309"/>
      <c r="X625" s="305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  <c r="DE625" s="4"/>
      <c r="DF625" s="4"/>
      <c r="DG625" s="4"/>
      <c r="DH625" s="4"/>
      <c r="DI625" s="4"/>
      <c r="DJ625" s="4"/>
      <c r="DK625" s="4"/>
      <c r="DL625" s="4"/>
      <c r="DM625" s="4"/>
      <c r="DN625" s="4"/>
      <c r="DO625" s="4"/>
      <c r="DP625" s="4"/>
      <c r="DQ625" s="4"/>
      <c r="DR625" s="4"/>
      <c r="DS625" s="4"/>
      <c r="DT625" s="4"/>
      <c r="DU625" s="4"/>
      <c r="DV625" s="4"/>
      <c r="DW625" s="4"/>
      <c r="DX625" s="4"/>
      <c r="DY625" s="4"/>
      <c r="DZ625" s="4"/>
      <c r="EA625" s="4"/>
      <c r="EB625" s="4"/>
      <c r="EC625" s="4"/>
      <c r="ED625" s="4"/>
      <c r="EE625" s="4"/>
      <c r="EF625" s="4"/>
      <c r="EG625" s="4"/>
      <c r="EH625" s="4"/>
      <c r="EI625" s="4"/>
      <c r="EJ625" s="4"/>
      <c r="EK625" s="4"/>
      <c r="EL625" s="4"/>
      <c r="EM625" s="4"/>
      <c r="EN625" s="4"/>
      <c r="EO625" s="4"/>
      <c r="EP625" s="4"/>
      <c r="EQ625" s="4"/>
      <c r="ER625" s="4"/>
      <c r="ES625" s="4"/>
      <c r="ET625" s="4"/>
      <c r="EU625" s="4"/>
      <c r="EV625" s="4"/>
      <c r="EW625" s="4"/>
      <c r="EX625" s="4"/>
      <c r="EY625" s="4"/>
      <c r="EZ625" s="4"/>
      <c r="FA625" s="4"/>
      <c r="FB625" s="4"/>
      <c r="FC625" s="4"/>
      <c r="FD625" s="4"/>
      <c r="FE625" s="4"/>
      <c r="FF625" s="4"/>
      <c r="FG625" s="4"/>
      <c r="FH625" s="4"/>
      <c r="FI625" s="4"/>
      <c r="FJ625" s="4"/>
      <c r="FK625" s="4"/>
      <c r="FL625" s="4"/>
      <c r="FM625" s="4"/>
      <c r="FN625" s="4"/>
      <c r="FO625" s="4"/>
      <c r="FP625" s="4"/>
      <c r="FQ625" s="4"/>
      <c r="FR625" s="4"/>
      <c r="FS625" s="4"/>
      <c r="FT625" s="4"/>
      <c r="FU625" s="4"/>
      <c r="FV625" s="4"/>
      <c r="FW625" s="4"/>
      <c r="FX625" s="4"/>
      <c r="FY625" s="4"/>
      <c r="FZ625" s="4"/>
      <c r="GA625" s="4"/>
      <c r="GB625" s="4"/>
      <c r="GC625" s="4"/>
      <c r="GD625" s="4"/>
      <c r="GE625" s="4"/>
      <c r="GF625" s="4"/>
      <c r="GG625" s="4"/>
      <c r="GH625" s="4"/>
      <c r="GI625" s="4"/>
      <c r="GJ625" s="4"/>
      <c r="GK625" s="4"/>
      <c r="GL625" s="4"/>
      <c r="GM625" s="4"/>
      <c r="GN625" s="4"/>
      <c r="GO625" s="4"/>
      <c r="GP625" s="4"/>
      <c r="GQ625" s="4"/>
      <c r="GR625" s="4"/>
      <c r="GS625" s="4"/>
      <c r="GT625" s="4"/>
      <c r="GU625" s="4"/>
      <c r="GV625" s="4"/>
      <c r="GW625" s="4"/>
      <c r="GX625" s="4"/>
      <c r="GY625" s="4"/>
      <c r="GZ625" s="4"/>
      <c r="HA625" s="4"/>
      <c r="HB625" s="4"/>
      <c r="HC625" s="4"/>
      <c r="HD625" s="4"/>
      <c r="HE625" s="4"/>
      <c r="HF625" s="4"/>
      <c r="HG625" s="4"/>
      <c r="HH625" s="4"/>
      <c r="HI625" s="4"/>
      <c r="HJ625" s="4"/>
      <c r="HK625" s="4"/>
      <c r="HL625" s="4"/>
      <c r="HM625" s="4"/>
      <c r="HN625" s="4"/>
      <c r="HO625" s="4"/>
      <c r="HP625" s="4"/>
      <c r="HQ625" s="4"/>
      <c r="HR625" s="4"/>
      <c r="HS625" s="4"/>
      <c r="HT625" s="4"/>
      <c r="HU625" s="4"/>
      <c r="HV625" s="4"/>
      <c r="HW625" s="4"/>
      <c r="HX625" s="4"/>
      <c r="HY625" s="4"/>
      <c r="HZ625" s="4"/>
      <c r="IA625" s="4"/>
      <c r="IB625" s="4"/>
      <c r="IC625" s="4"/>
      <c r="ID625" s="4"/>
      <c r="IE625" s="4"/>
      <c r="IF625" s="4"/>
      <c r="IG625" s="4"/>
      <c r="IH625" s="4"/>
      <c r="II625" s="4"/>
      <c r="IJ625" s="4"/>
      <c r="IK625" s="4"/>
      <c r="IL625" s="4"/>
      <c r="IM625" s="4"/>
      <c r="IN625" s="4"/>
      <c r="IO625" s="4"/>
      <c r="IP625" s="4"/>
      <c r="IQ625" s="4"/>
      <c r="IR625" s="4"/>
      <c r="IS625" s="4"/>
      <c r="IT625" s="4"/>
      <c r="IU625" s="4"/>
      <c r="IV625" s="4"/>
      <c r="IW625" s="4"/>
      <c r="IX625" s="4"/>
      <c r="IY625" s="4"/>
      <c r="IZ625" s="4"/>
      <c r="JA625" s="4"/>
      <c r="JB625" s="4"/>
      <c r="JC625" s="4"/>
      <c r="JD625" s="4"/>
      <c r="JE625" s="4"/>
      <c r="JF625" s="4"/>
      <c r="JG625" s="4"/>
      <c r="JH625" s="4"/>
      <c r="JI625" s="4"/>
      <c r="JJ625" s="4"/>
      <c r="JK625" s="4"/>
      <c r="JL625" s="4"/>
      <c r="JM625" s="4"/>
      <c r="JN625" s="4"/>
      <c r="JO625" s="4"/>
      <c r="JP625" s="4"/>
      <c r="JQ625" s="4"/>
      <c r="JR625" s="4"/>
      <c r="JS625" s="4"/>
      <c r="JT625" s="4"/>
      <c r="JU625" s="4"/>
      <c r="JV625" s="4"/>
      <c r="JW625" s="4"/>
      <c r="JX625" s="4"/>
      <c r="JY625" s="4"/>
      <c r="JZ625" s="4"/>
      <c r="KA625" s="4"/>
      <c r="KB625" s="4"/>
      <c r="KC625" s="4"/>
      <c r="KD625" s="4"/>
      <c r="KE625" s="4"/>
      <c r="KF625" s="4"/>
      <c r="KG625" s="4"/>
      <c r="KH625" s="4"/>
      <c r="KI625" s="4"/>
      <c r="KJ625" s="4"/>
      <c r="KK625" s="4"/>
      <c r="KL625" s="4"/>
      <c r="KM625" s="4"/>
      <c r="KN625" s="4"/>
      <c r="KO625" s="4"/>
      <c r="KP625" s="4"/>
      <c r="KQ625" s="4"/>
      <c r="KR625" s="4"/>
      <c r="KS625" s="4"/>
      <c r="KT625" s="4"/>
      <c r="KU625" s="4"/>
      <c r="KV625" s="4"/>
      <c r="KW625" s="4"/>
      <c r="KX625" s="4"/>
      <c r="KY625" s="4"/>
      <c r="KZ625" s="4"/>
      <c r="LA625" s="4"/>
      <c r="LB625" s="4"/>
      <c r="LC625" s="4"/>
      <c r="LD625" s="4"/>
      <c r="LE625" s="4"/>
      <c r="LF625" s="4"/>
      <c r="LG625" s="4"/>
      <c r="LH625" s="4"/>
      <c r="LI625" s="4"/>
      <c r="LJ625" s="4"/>
      <c r="LK625" s="4"/>
      <c r="LL625" s="4"/>
      <c r="LM625" s="4"/>
      <c r="LN625" s="4"/>
      <c r="LO625" s="4"/>
      <c r="LP625" s="4"/>
      <c r="LQ625" s="4"/>
      <c r="LR625" s="4"/>
      <c r="LS625" s="4"/>
      <c r="LT625" s="4"/>
      <c r="LU625" s="4"/>
      <c r="LV625" s="4"/>
      <c r="LW625" s="4"/>
      <c r="LX625" s="4"/>
      <c r="LY625" s="4"/>
      <c r="LZ625" s="4"/>
      <c r="MA625" s="4"/>
      <c r="MB625" s="4"/>
      <c r="MC625" s="4"/>
      <c r="MD625" s="4"/>
      <c r="ME625" s="4"/>
      <c r="MF625" s="4"/>
      <c r="MG625" s="4"/>
      <c r="MH625" s="4"/>
      <c r="MI625" s="4"/>
      <c r="MJ625" s="4"/>
      <c r="MK625" s="4"/>
      <c r="ML625" s="4"/>
      <c r="MM625" s="4"/>
      <c r="MN625" s="4"/>
      <c r="MO625" s="4"/>
      <c r="MP625" s="4"/>
      <c r="MQ625" s="4"/>
      <c r="MR625" s="4"/>
      <c r="MS625" s="4"/>
      <c r="MT625" s="4"/>
      <c r="MU625" s="4"/>
      <c r="MV625" s="4"/>
      <c r="MW625" s="4"/>
      <c r="MX625" s="4"/>
      <c r="MY625" s="4"/>
      <c r="MZ625" s="4"/>
      <c r="NA625" s="4"/>
      <c r="NB625" s="4"/>
      <c r="NC625" s="4"/>
      <c r="ND625" s="4"/>
      <c r="NE625" s="4"/>
      <c r="NF625" s="4"/>
      <c r="NG625" s="4"/>
      <c r="NH625" s="4"/>
      <c r="NI625" s="4"/>
      <c r="NJ625" s="4"/>
      <c r="NK625" s="4"/>
      <c r="NL625" s="4"/>
      <c r="NM625" s="4"/>
      <c r="NN625" s="4"/>
      <c r="NO625" s="4"/>
      <c r="NP625" s="4"/>
      <c r="NQ625" s="4"/>
      <c r="NR625" s="4"/>
      <c r="NS625" s="4"/>
      <c r="NT625" s="4"/>
      <c r="NU625" s="4"/>
      <c r="NV625" s="4"/>
      <c r="NW625" s="4"/>
      <c r="NX625" s="4"/>
      <c r="NY625" s="4"/>
      <c r="NZ625" s="4"/>
      <c r="OA625" s="4"/>
      <c r="OB625" s="4"/>
      <c r="OC625" s="4"/>
      <c r="OD625" s="4"/>
      <c r="OE625" s="4"/>
      <c r="OF625" s="4"/>
      <c r="OG625" s="4"/>
      <c r="OH625" s="4"/>
      <c r="OI625" s="4"/>
      <c r="OJ625" s="4"/>
      <c r="OK625" s="4"/>
      <c r="OL625" s="4"/>
      <c r="OM625" s="4"/>
      <c r="ON625" s="4"/>
      <c r="OO625" s="4"/>
      <c r="OP625" s="4"/>
      <c r="OQ625" s="4"/>
      <c r="OR625" s="4"/>
      <c r="OS625" s="4"/>
      <c r="OT625" s="4"/>
      <c r="OU625" s="4"/>
      <c r="OV625" s="4"/>
      <c r="OW625" s="4"/>
      <c r="OX625" s="4"/>
      <c r="OY625" s="4"/>
      <c r="OZ625" s="4"/>
      <c r="PA625" s="4"/>
    </row>
    <row r="626" spans="1:417" s="16" customFormat="1" ht="42" customHeight="1" thickBot="1" x14ac:dyDescent="0.3">
      <c r="A626" s="292" t="s">
        <v>13</v>
      </c>
      <c r="B626" s="202" t="str">
        <f>IF(A626="",B625,A626)</f>
        <v>ГБУЗ АО Патологоанатомическое бюро</v>
      </c>
      <c r="C626" s="297" t="s">
        <v>93</v>
      </c>
      <c r="D626" s="19" t="str">
        <f>IF(C626="",D625,C626)</f>
        <v>Патологическая анатомия</v>
      </c>
      <c r="E626" s="300" t="s">
        <v>93</v>
      </c>
      <c r="F626" s="44" t="str">
        <f>IF(E626="",F625,E626)</f>
        <v>Патологическая анатомия</v>
      </c>
      <c r="G626" s="300" t="s">
        <v>47</v>
      </c>
      <c r="H626" s="44" t="str">
        <f>IF(G626="",H625,G626)</f>
        <v>Не предусмотрено</v>
      </c>
      <c r="I626" s="300" t="s">
        <v>47</v>
      </c>
      <c r="J626" s="44" t="str">
        <f>IF(I626="",J625,I626)</f>
        <v>Не предусмотрено</v>
      </c>
      <c r="K626" s="67" t="s">
        <v>94</v>
      </c>
      <c r="L626" s="68" t="s">
        <v>3</v>
      </c>
      <c r="M626" s="68" t="s">
        <v>5</v>
      </c>
      <c r="N626" s="98">
        <v>100</v>
      </c>
      <c r="O626" s="98">
        <v>100</v>
      </c>
      <c r="P626" s="199">
        <f t="shared" si="507"/>
        <v>100</v>
      </c>
      <c r="Q626" s="198"/>
      <c r="R626" s="276">
        <f t="shared" si="516"/>
        <v>100</v>
      </c>
      <c r="S626" s="274">
        <f t="shared" ref="S626:S630" si="519">AVERAGE(Q626:Q627)</f>
        <v>113.66005035423618</v>
      </c>
      <c r="T626" s="272">
        <f t="shared" ref="T626:T630" si="520">IFERROR((R626*0.7+S626*0.3)*2,S626*2)</f>
        <v>208.1960302125417</v>
      </c>
      <c r="U626" s="284" t="str">
        <f t="shared" si="517"/>
        <v>ГЗ по услуге (работе) ПЕРЕвыполнено</v>
      </c>
      <c r="V626" s="284"/>
      <c r="W626" s="307">
        <f>AVERAGE(T626:T631)</f>
        <v>202.83077550294601</v>
      </c>
      <c r="X626" s="303" t="str">
        <f>IF(W626&lt;170,"ГЗ по учреждению не выполнено","")&amp;IF(AND(W626&gt;=170,W626&lt;=200),"ГЗ по учреждению выполнено","")&amp;IF(W626&gt;200,"ГЗ по учреждению перевыполнено","")</f>
        <v>ГЗ по учреждению перевыполнено</v>
      </c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  <c r="DE626" s="4"/>
      <c r="DF626" s="4"/>
      <c r="DG626" s="4"/>
      <c r="DH626" s="4"/>
      <c r="DI626" s="4"/>
      <c r="DJ626" s="4"/>
      <c r="DK626" s="4"/>
      <c r="DL626" s="4"/>
      <c r="DM626" s="4"/>
      <c r="DN626" s="4"/>
      <c r="DO626" s="4"/>
      <c r="DP626" s="4"/>
      <c r="DQ626" s="4"/>
      <c r="DR626" s="4"/>
      <c r="DS626" s="4"/>
      <c r="DT626" s="4"/>
      <c r="DU626" s="4"/>
      <c r="DV626" s="4"/>
      <c r="DW626" s="4"/>
      <c r="DX626" s="4"/>
      <c r="DY626" s="4"/>
      <c r="DZ626" s="4"/>
      <c r="EA626" s="4"/>
      <c r="EB626" s="4"/>
      <c r="EC626" s="4"/>
      <c r="ED626" s="4"/>
      <c r="EE626" s="4"/>
      <c r="EF626" s="4"/>
      <c r="EG626" s="4"/>
      <c r="EH626" s="4"/>
      <c r="EI626" s="4"/>
      <c r="EJ626" s="4"/>
      <c r="EK626" s="4"/>
      <c r="EL626" s="4"/>
      <c r="EM626" s="4"/>
      <c r="EN626" s="4"/>
      <c r="EO626" s="4"/>
      <c r="EP626" s="4"/>
      <c r="EQ626" s="4"/>
      <c r="ER626" s="4"/>
      <c r="ES626" s="4"/>
      <c r="ET626" s="4"/>
      <c r="EU626" s="4"/>
      <c r="EV626" s="4"/>
      <c r="EW626" s="4"/>
      <c r="EX626" s="4"/>
      <c r="EY626" s="4"/>
      <c r="EZ626" s="4"/>
      <c r="FA626" s="4"/>
      <c r="FB626" s="4"/>
      <c r="FC626" s="4"/>
      <c r="FD626" s="4"/>
      <c r="FE626" s="4"/>
      <c r="FF626" s="4"/>
      <c r="FG626" s="4"/>
      <c r="FH626" s="4"/>
      <c r="FI626" s="4"/>
      <c r="FJ626" s="4"/>
      <c r="FK626" s="4"/>
      <c r="FL626" s="4"/>
      <c r="FM626" s="4"/>
      <c r="FN626" s="4"/>
      <c r="FO626" s="4"/>
      <c r="FP626" s="4"/>
      <c r="FQ626" s="4"/>
      <c r="FR626" s="4"/>
      <c r="FS626" s="4"/>
      <c r="FT626" s="4"/>
      <c r="FU626" s="4"/>
      <c r="FV626" s="4"/>
      <c r="FW626" s="4"/>
      <c r="FX626" s="4"/>
      <c r="FY626" s="4"/>
      <c r="FZ626" s="4"/>
      <c r="GA626" s="4"/>
      <c r="GB626" s="4"/>
      <c r="GC626" s="4"/>
      <c r="GD626" s="4"/>
      <c r="GE626" s="4"/>
      <c r="GF626" s="4"/>
      <c r="GG626" s="4"/>
      <c r="GH626" s="4"/>
      <c r="GI626" s="4"/>
      <c r="GJ626" s="4"/>
      <c r="GK626" s="4"/>
      <c r="GL626" s="4"/>
      <c r="GM626" s="4"/>
      <c r="GN626" s="4"/>
      <c r="GO626" s="4"/>
      <c r="GP626" s="4"/>
      <c r="GQ626" s="4"/>
      <c r="GR626" s="4"/>
      <c r="GS626" s="4"/>
      <c r="GT626" s="4"/>
      <c r="GU626" s="4"/>
      <c r="GV626" s="4"/>
      <c r="GW626" s="4"/>
      <c r="GX626" s="4"/>
      <c r="GY626" s="4"/>
      <c r="GZ626" s="4"/>
      <c r="HA626" s="4"/>
      <c r="HB626" s="4"/>
      <c r="HC626" s="4"/>
      <c r="HD626" s="4"/>
      <c r="HE626" s="4"/>
      <c r="HF626" s="4"/>
      <c r="HG626" s="4"/>
      <c r="HH626" s="4"/>
      <c r="HI626" s="4"/>
      <c r="HJ626" s="4"/>
      <c r="HK626" s="4"/>
      <c r="HL626" s="4"/>
      <c r="HM626" s="4"/>
      <c r="HN626" s="4"/>
      <c r="HO626" s="4"/>
      <c r="HP626" s="4"/>
      <c r="HQ626" s="4"/>
      <c r="HR626" s="4"/>
      <c r="HS626" s="4"/>
      <c r="HT626" s="4"/>
      <c r="HU626" s="4"/>
      <c r="HV626" s="4"/>
      <c r="HW626" s="4"/>
      <c r="HX626" s="4"/>
      <c r="HY626" s="4"/>
      <c r="HZ626" s="4"/>
      <c r="IA626" s="4"/>
      <c r="IB626" s="4"/>
      <c r="IC626" s="4"/>
      <c r="ID626" s="4"/>
      <c r="IE626" s="4"/>
      <c r="IF626" s="4"/>
      <c r="IG626" s="4"/>
      <c r="IH626" s="4"/>
      <c r="II626" s="4"/>
      <c r="IJ626" s="4"/>
      <c r="IK626" s="4"/>
      <c r="IL626" s="4"/>
      <c r="IM626" s="4"/>
      <c r="IN626" s="4"/>
      <c r="IO626" s="4"/>
      <c r="IP626" s="4"/>
      <c r="IQ626" s="4"/>
      <c r="IR626" s="4"/>
      <c r="IS626" s="4"/>
      <c r="IT626" s="4"/>
      <c r="IU626" s="4"/>
      <c r="IV626" s="4"/>
      <c r="IW626" s="4"/>
      <c r="IX626" s="4"/>
      <c r="IY626" s="4"/>
      <c r="IZ626" s="4"/>
      <c r="JA626" s="4"/>
      <c r="JB626" s="4"/>
      <c r="JC626" s="4"/>
      <c r="JD626" s="4"/>
      <c r="JE626" s="4"/>
      <c r="JF626" s="4"/>
      <c r="JG626" s="4"/>
      <c r="JH626" s="4"/>
      <c r="JI626" s="4"/>
      <c r="JJ626" s="4"/>
      <c r="JK626" s="4"/>
      <c r="JL626" s="4"/>
      <c r="JM626" s="4"/>
      <c r="JN626" s="4"/>
      <c r="JO626" s="4"/>
      <c r="JP626" s="4"/>
      <c r="JQ626" s="4"/>
      <c r="JR626" s="4"/>
      <c r="JS626" s="4"/>
      <c r="JT626" s="4"/>
      <c r="JU626" s="4"/>
      <c r="JV626" s="4"/>
      <c r="JW626" s="4"/>
      <c r="JX626" s="4"/>
      <c r="JY626" s="4"/>
      <c r="JZ626" s="4"/>
      <c r="KA626" s="4"/>
      <c r="KB626" s="4"/>
      <c r="KC626" s="4"/>
      <c r="KD626" s="4"/>
      <c r="KE626" s="4"/>
      <c r="KF626" s="4"/>
      <c r="KG626" s="4"/>
      <c r="KH626" s="4"/>
      <c r="KI626" s="4"/>
      <c r="KJ626" s="4"/>
      <c r="KK626" s="4"/>
      <c r="KL626" s="4"/>
      <c r="KM626" s="4"/>
      <c r="KN626" s="4"/>
      <c r="KO626" s="4"/>
      <c r="KP626" s="4"/>
      <c r="KQ626" s="4"/>
      <c r="KR626" s="4"/>
      <c r="KS626" s="4"/>
      <c r="KT626" s="4"/>
      <c r="KU626" s="4"/>
      <c r="KV626" s="4"/>
      <c r="KW626" s="4"/>
      <c r="KX626" s="4"/>
      <c r="KY626" s="4"/>
      <c r="KZ626" s="4"/>
      <c r="LA626" s="4"/>
      <c r="LB626" s="4"/>
      <c r="LC626" s="4"/>
      <c r="LD626" s="4"/>
      <c r="LE626" s="4"/>
      <c r="LF626" s="4"/>
      <c r="LG626" s="4"/>
      <c r="LH626" s="4"/>
      <c r="LI626" s="4"/>
      <c r="LJ626" s="4"/>
      <c r="LK626" s="4"/>
      <c r="LL626" s="4"/>
      <c r="LM626" s="4"/>
      <c r="LN626" s="4"/>
      <c r="LO626" s="4"/>
      <c r="LP626" s="4"/>
      <c r="LQ626" s="4"/>
      <c r="LR626" s="4"/>
      <c r="LS626" s="4"/>
      <c r="LT626" s="4"/>
      <c r="LU626" s="4"/>
      <c r="LV626" s="4"/>
      <c r="LW626" s="4"/>
      <c r="LX626" s="4"/>
      <c r="LY626" s="4"/>
      <c r="LZ626" s="4"/>
      <c r="MA626" s="4"/>
      <c r="MB626" s="4"/>
      <c r="MC626" s="4"/>
      <c r="MD626" s="4"/>
      <c r="ME626" s="4"/>
      <c r="MF626" s="4"/>
      <c r="MG626" s="4"/>
      <c r="MH626" s="4"/>
      <c r="MI626" s="4"/>
      <c r="MJ626" s="4"/>
      <c r="MK626" s="4"/>
      <c r="ML626" s="4"/>
      <c r="MM626" s="4"/>
      <c r="MN626" s="4"/>
      <c r="MO626" s="4"/>
      <c r="MP626" s="4"/>
      <c r="MQ626" s="4"/>
      <c r="MR626" s="4"/>
      <c r="MS626" s="4"/>
      <c r="MT626" s="4"/>
      <c r="MU626" s="4"/>
      <c r="MV626" s="4"/>
      <c r="MW626" s="4"/>
      <c r="MX626" s="4"/>
      <c r="MY626" s="4"/>
      <c r="MZ626" s="4"/>
      <c r="NA626" s="4"/>
      <c r="NB626" s="4"/>
      <c r="NC626" s="4"/>
      <c r="ND626" s="4"/>
      <c r="NE626" s="4"/>
      <c r="NF626" s="4"/>
      <c r="NG626" s="4"/>
      <c r="NH626" s="4"/>
      <c r="NI626" s="4"/>
      <c r="NJ626" s="4"/>
      <c r="NK626" s="4"/>
      <c r="NL626" s="4"/>
      <c r="NM626" s="4"/>
      <c r="NN626" s="4"/>
      <c r="NO626" s="4"/>
      <c r="NP626" s="4"/>
      <c r="NQ626" s="4"/>
      <c r="NR626" s="4"/>
      <c r="NS626" s="4"/>
      <c r="NT626" s="4"/>
      <c r="NU626" s="4"/>
      <c r="NV626" s="4"/>
      <c r="NW626" s="4"/>
      <c r="NX626" s="4"/>
      <c r="NY626" s="4"/>
      <c r="NZ626" s="4"/>
      <c r="OA626" s="4"/>
      <c r="OB626" s="4"/>
      <c r="OC626" s="4"/>
      <c r="OD626" s="4"/>
      <c r="OE626" s="4"/>
      <c r="OF626" s="4"/>
      <c r="OG626" s="4"/>
      <c r="OH626" s="4"/>
      <c r="OI626" s="4"/>
      <c r="OJ626" s="4"/>
      <c r="OK626" s="4"/>
      <c r="OL626" s="4"/>
      <c r="OM626" s="4"/>
      <c r="ON626" s="4"/>
      <c r="OO626" s="4"/>
      <c r="OP626" s="4"/>
      <c r="OQ626" s="4"/>
      <c r="OR626" s="4"/>
      <c r="OS626" s="4"/>
      <c r="OT626" s="4"/>
      <c r="OU626" s="4"/>
      <c r="OV626" s="4"/>
      <c r="OW626" s="4"/>
      <c r="OX626" s="4"/>
      <c r="OY626" s="4"/>
      <c r="OZ626" s="4"/>
      <c r="PA626" s="4"/>
    </row>
    <row r="627" spans="1:417" s="16" customFormat="1" ht="47.25" customHeight="1" thickBot="1" x14ac:dyDescent="0.3">
      <c r="A627" s="293"/>
      <c r="B627" s="202" t="str">
        <f t="shared" si="518"/>
        <v>ГБУЗ АО Патологоанатомическое бюро</v>
      </c>
      <c r="C627" s="298"/>
      <c r="D627" s="19" t="str">
        <f t="shared" si="512"/>
        <v>Патологическая анатомия</v>
      </c>
      <c r="E627" s="300"/>
      <c r="F627" s="44" t="str">
        <f t="shared" si="473"/>
        <v>Патологическая анатомия</v>
      </c>
      <c r="G627" s="300"/>
      <c r="H627" s="44" t="str">
        <f t="shared" si="474"/>
        <v>Не предусмотрено</v>
      </c>
      <c r="I627" s="300"/>
      <c r="J627" s="44" t="str">
        <f t="shared" si="513"/>
        <v>Не предусмотрено</v>
      </c>
      <c r="K627" s="64" t="s">
        <v>181</v>
      </c>
      <c r="L627" s="83" t="s">
        <v>41</v>
      </c>
      <c r="M627" s="66" t="s">
        <v>42</v>
      </c>
      <c r="N627" s="162">
        <v>28465</v>
      </c>
      <c r="O627" s="164">
        <v>24265</v>
      </c>
      <c r="P627" s="199" t="str">
        <f t="shared" si="507"/>
        <v/>
      </c>
      <c r="Q627" s="198">
        <f>IF(AND(N627&lt;&gt;0,M627="объем"),(O627/N627*100)/$Y$2*12,"")</f>
        <v>113.66005035423618</v>
      </c>
      <c r="R627" s="277"/>
      <c r="S627" s="275"/>
      <c r="T627" s="273"/>
      <c r="U627" s="285"/>
      <c r="V627" s="285"/>
      <c r="W627" s="308"/>
      <c r="X627" s="30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  <c r="DE627" s="4"/>
      <c r="DF627" s="4"/>
      <c r="DG627" s="4"/>
      <c r="DH627" s="4"/>
      <c r="DI627" s="4"/>
      <c r="DJ627" s="4"/>
      <c r="DK627" s="4"/>
      <c r="DL627" s="4"/>
      <c r="DM627" s="4"/>
      <c r="DN627" s="4"/>
      <c r="DO627" s="4"/>
      <c r="DP627" s="4"/>
      <c r="DQ627" s="4"/>
      <c r="DR627" s="4"/>
      <c r="DS627" s="4"/>
      <c r="DT627" s="4"/>
      <c r="DU627" s="4"/>
      <c r="DV627" s="4"/>
      <c r="DW627" s="4"/>
      <c r="DX627" s="4"/>
      <c r="DY627" s="4"/>
      <c r="DZ627" s="4"/>
      <c r="EA627" s="4"/>
      <c r="EB627" s="4"/>
      <c r="EC627" s="4"/>
      <c r="ED627" s="4"/>
      <c r="EE627" s="4"/>
      <c r="EF627" s="4"/>
      <c r="EG627" s="4"/>
      <c r="EH627" s="4"/>
      <c r="EI627" s="4"/>
      <c r="EJ627" s="4"/>
      <c r="EK627" s="4"/>
      <c r="EL627" s="4"/>
      <c r="EM627" s="4"/>
      <c r="EN627" s="4"/>
      <c r="EO627" s="4"/>
      <c r="EP627" s="4"/>
      <c r="EQ627" s="4"/>
      <c r="ER627" s="4"/>
      <c r="ES627" s="4"/>
      <c r="ET627" s="4"/>
      <c r="EU627" s="4"/>
      <c r="EV627" s="4"/>
      <c r="EW627" s="4"/>
      <c r="EX627" s="4"/>
      <c r="EY627" s="4"/>
      <c r="EZ627" s="4"/>
      <c r="FA627" s="4"/>
      <c r="FB627" s="4"/>
      <c r="FC627" s="4"/>
      <c r="FD627" s="4"/>
      <c r="FE627" s="4"/>
      <c r="FF627" s="4"/>
      <c r="FG627" s="4"/>
      <c r="FH627" s="4"/>
      <c r="FI627" s="4"/>
      <c r="FJ627" s="4"/>
      <c r="FK627" s="4"/>
      <c r="FL627" s="4"/>
      <c r="FM627" s="4"/>
      <c r="FN627" s="4"/>
      <c r="FO627" s="4"/>
      <c r="FP627" s="4"/>
      <c r="FQ627" s="4"/>
      <c r="FR627" s="4"/>
      <c r="FS627" s="4"/>
      <c r="FT627" s="4"/>
      <c r="FU627" s="4"/>
      <c r="FV627" s="4"/>
      <c r="FW627" s="4"/>
      <c r="FX627" s="4"/>
      <c r="FY627" s="4"/>
      <c r="FZ627" s="4"/>
      <c r="GA627" s="4"/>
      <c r="GB627" s="4"/>
      <c r="GC627" s="4"/>
      <c r="GD627" s="4"/>
      <c r="GE627" s="4"/>
      <c r="GF627" s="4"/>
      <c r="GG627" s="4"/>
      <c r="GH627" s="4"/>
      <c r="GI627" s="4"/>
      <c r="GJ627" s="4"/>
      <c r="GK627" s="4"/>
      <c r="GL627" s="4"/>
      <c r="GM627" s="4"/>
      <c r="GN627" s="4"/>
      <c r="GO627" s="4"/>
      <c r="GP627" s="4"/>
      <c r="GQ627" s="4"/>
      <c r="GR627" s="4"/>
      <c r="GS627" s="4"/>
      <c r="GT627" s="4"/>
      <c r="GU627" s="4"/>
      <c r="GV627" s="4"/>
      <c r="GW627" s="4"/>
      <c r="GX627" s="4"/>
      <c r="GY627" s="4"/>
      <c r="GZ627" s="4"/>
      <c r="HA627" s="4"/>
      <c r="HB627" s="4"/>
      <c r="HC627" s="4"/>
      <c r="HD627" s="4"/>
      <c r="HE627" s="4"/>
      <c r="HF627" s="4"/>
      <c r="HG627" s="4"/>
      <c r="HH627" s="4"/>
      <c r="HI627" s="4"/>
      <c r="HJ627" s="4"/>
      <c r="HK627" s="4"/>
      <c r="HL627" s="4"/>
      <c r="HM627" s="4"/>
      <c r="HN627" s="4"/>
      <c r="HO627" s="4"/>
      <c r="HP627" s="4"/>
      <c r="HQ627" s="4"/>
      <c r="HR627" s="4"/>
      <c r="HS627" s="4"/>
      <c r="HT627" s="4"/>
      <c r="HU627" s="4"/>
      <c r="HV627" s="4"/>
      <c r="HW627" s="4"/>
      <c r="HX627" s="4"/>
      <c r="HY627" s="4"/>
      <c r="HZ627" s="4"/>
      <c r="IA627" s="4"/>
      <c r="IB627" s="4"/>
      <c r="IC627" s="4"/>
      <c r="ID627" s="4"/>
      <c r="IE627" s="4"/>
      <c r="IF627" s="4"/>
      <c r="IG627" s="4"/>
      <c r="IH627" s="4"/>
      <c r="II627" s="4"/>
      <c r="IJ627" s="4"/>
      <c r="IK627" s="4"/>
      <c r="IL627" s="4"/>
      <c r="IM627" s="4"/>
      <c r="IN627" s="4"/>
      <c r="IO627" s="4"/>
      <c r="IP627" s="4"/>
      <c r="IQ627" s="4"/>
      <c r="IR627" s="4"/>
      <c r="IS627" s="4"/>
      <c r="IT627" s="4"/>
      <c r="IU627" s="4"/>
      <c r="IV627" s="4"/>
      <c r="IW627" s="4"/>
      <c r="IX627" s="4"/>
      <c r="IY627" s="4"/>
      <c r="IZ627" s="4"/>
      <c r="JA627" s="4"/>
      <c r="JB627" s="4"/>
      <c r="JC627" s="4"/>
      <c r="JD627" s="4"/>
      <c r="JE627" s="4"/>
      <c r="JF627" s="4"/>
      <c r="JG627" s="4"/>
      <c r="JH627" s="4"/>
      <c r="JI627" s="4"/>
      <c r="JJ627" s="4"/>
      <c r="JK627" s="4"/>
      <c r="JL627" s="4"/>
      <c r="JM627" s="4"/>
      <c r="JN627" s="4"/>
      <c r="JO627" s="4"/>
      <c r="JP627" s="4"/>
      <c r="JQ627" s="4"/>
      <c r="JR627" s="4"/>
      <c r="JS627" s="4"/>
      <c r="JT627" s="4"/>
      <c r="JU627" s="4"/>
      <c r="JV627" s="4"/>
      <c r="JW627" s="4"/>
      <c r="JX627" s="4"/>
      <c r="JY627" s="4"/>
      <c r="JZ627" s="4"/>
      <c r="KA627" s="4"/>
      <c r="KB627" s="4"/>
      <c r="KC627" s="4"/>
      <c r="KD627" s="4"/>
      <c r="KE627" s="4"/>
      <c r="KF627" s="4"/>
      <c r="KG627" s="4"/>
      <c r="KH627" s="4"/>
      <c r="KI627" s="4"/>
      <c r="KJ627" s="4"/>
      <c r="KK627" s="4"/>
      <c r="KL627" s="4"/>
      <c r="KM627" s="4"/>
      <c r="KN627" s="4"/>
      <c r="KO627" s="4"/>
      <c r="KP627" s="4"/>
      <c r="KQ627" s="4"/>
      <c r="KR627" s="4"/>
      <c r="KS627" s="4"/>
      <c r="KT627" s="4"/>
      <c r="KU627" s="4"/>
      <c r="KV627" s="4"/>
      <c r="KW627" s="4"/>
      <c r="KX627" s="4"/>
      <c r="KY627" s="4"/>
      <c r="KZ627" s="4"/>
      <c r="LA627" s="4"/>
      <c r="LB627" s="4"/>
      <c r="LC627" s="4"/>
      <c r="LD627" s="4"/>
      <c r="LE627" s="4"/>
      <c r="LF627" s="4"/>
      <c r="LG627" s="4"/>
      <c r="LH627" s="4"/>
      <c r="LI627" s="4"/>
      <c r="LJ627" s="4"/>
      <c r="LK627" s="4"/>
      <c r="LL627" s="4"/>
      <c r="LM627" s="4"/>
      <c r="LN627" s="4"/>
      <c r="LO627" s="4"/>
      <c r="LP627" s="4"/>
      <c r="LQ627" s="4"/>
      <c r="LR627" s="4"/>
      <c r="LS627" s="4"/>
      <c r="LT627" s="4"/>
      <c r="LU627" s="4"/>
      <c r="LV627" s="4"/>
      <c r="LW627" s="4"/>
      <c r="LX627" s="4"/>
      <c r="LY627" s="4"/>
      <c r="LZ627" s="4"/>
      <c r="MA627" s="4"/>
      <c r="MB627" s="4"/>
      <c r="MC627" s="4"/>
      <c r="MD627" s="4"/>
      <c r="ME627" s="4"/>
      <c r="MF627" s="4"/>
      <c r="MG627" s="4"/>
      <c r="MH627" s="4"/>
      <c r="MI627" s="4"/>
      <c r="MJ627" s="4"/>
      <c r="MK627" s="4"/>
      <c r="ML627" s="4"/>
      <c r="MM627" s="4"/>
      <c r="MN627" s="4"/>
      <c r="MO627" s="4"/>
      <c r="MP627" s="4"/>
      <c r="MQ627" s="4"/>
      <c r="MR627" s="4"/>
      <c r="MS627" s="4"/>
      <c r="MT627" s="4"/>
      <c r="MU627" s="4"/>
      <c r="MV627" s="4"/>
      <c r="MW627" s="4"/>
      <c r="MX627" s="4"/>
      <c r="MY627" s="4"/>
      <c r="MZ627" s="4"/>
      <c r="NA627" s="4"/>
      <c r="NB627" s="4"/>
      <c r="NC627" s="4"/>
      <c r="ND627" s="4"/>
      <c r="NE627" s="4"/>
      <c r="NF627" s="4"/>
      <c r="NG627" s="4"/>
      <c r="NH627" s="4"/>
      <c r="NI627" s="4"/>
      <c r="NJ627" s="4"/>
      <c r="NK627" s="4"/>
      <c r="NL627" s="4"/>
      <c r="NM627" s="4"/>
      <c r="NN627" s="4"/>
      <c r="NO627" s="4"/>
      <c r="NP627" s="4"/>
      <c r="NQ627" s="4"/>
      <c r="NR627" s="4"/>
      <c r="NS627" s="4"/>
      <c r="NT627" s="4"/>
      <c r="NU627" s="4"/>
      <c r="NV627" s="4"/>
      <c r="NW627" s="4"/>
      <c r="NX627" s="4"/>
      <c r="NY627" s="4"/>
      <c r="NZ627" s="4"/>
      <c r="OA627" s="4"/>
      <c r="OB627" s="4"/>
      <c r="OC627" s="4"/>
      <c r="OD627" s="4"/>
      <c r="OE627" s="4"/>
      <c r="OF627" s="4"/>
      <c r="OG627" s="4"/>
      <c r="OH627" s="4"/>
      <c r="OI627" s="4"/>
      <c r="OJ627" s="4"/>
      <c r="OK627" s="4"/>
      <c r="OL627" s="4"/>
      <c r="OM627" s="4"/>
      <c r="ON627" s="4"/>
      <c r="OO627" s="4"/>
      <c r="OP627" s="4"/>
      <c r="OQ627" s="4"/>
      <c r="OR627" s="4"/>
      <c r="OS627" s="4"/>
      <c r="OT627" s="4"/>
      <c r="OU627" s="4"/>
      <c r="OV627" s="4"/>
      <c r="OW627" s="4"/>
      <c r="OX627" s="4"/>
      <c r="OY627" s="4"/>
      <c r="OZ627" s="4"/>
      <c r="PA627" s="4"/>
    </row>
    <row r="628" spans="1:417" s="16" customFormat="1" ht="44.25" customHeight="1" thickBot="1" x14ac:dyDescent="0.3">
      <c r="A628" s="293"/>
      <c r="B628" s="202" t="s">
        <v>13</v>
      </c>
      <c r="C628" s="298"/>
      <c r="D628" s="19" t="s">
        <v>93</v>
      </c>
      <c r="E628" s="287" t="s">
        <v>93</v>
      </c>
      <c r="F628" s="44" t="s">
        <v>93</v>
      </c>
      <c r="G628" s="287" t="s">
        <v>47</v>
      </c>
      <c r="H628" s="44" t="s">
        <v>47</v>
      </c>
      <c r="I628" s="287" t="s">
        <v>47</v>
      </c>
      <c r="J628" s="44" t="s">
        <v>47</v>
      </c>
      <c r="K628" s="64" t="s">
        <v>94</v>
      </c>
      <c r="L628" s="83" t="s">
        <v>3</v>
      </c>
      <c r="M628" s="66" t="s">
        <v>5</v>
      </c>
      <c r="N628" s="162">
        <v>100</v>
      </c>
      <c r="O628" s="260">
        <v>100</v>
      </c>
      <c r="P628" s="257">
        <v>100</v>
      </c>
      <c r="Q628" s="256"/>
      <c r="R628" s="276">
        <f t="shared" si="516"/>
        <v>100</v>
      </c>
      <c r="S628" s="274">
        <f t="shared" si="519"/>
        <v>100.49382716049382</v>
      </c>
      <c r="T628" s="272">
        <f t="shared" si="520"/>
        <v>200.2962962962963</v>
      </c>
      <c r="U628" s="284" t="str">
        <f t="shared" si="517"/>
        <v>ГЗ по услуге (работе) ПЕРЕвыполнено</v>
      </c>
      <c r="V628" s="285"/>
      <c r="W628" s="308"/>
      <c r="X628" s="30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  <c r="DE628" s="4"/>
      <c r="DF628" s="4"/>
      <c r="DG628" s="4"/>
      <c r="DH628" s="4"/>
      <c r="DI628" s="4"/>
      <c r="DJ628" s="4"/>
      <c r="DK628" s="4"/>
      <c r="DL628" s="4"/>
      <c r="DM628" s="4"/>
      <c r="DN628" s="4"/>
      <c r="DO628" s="4"/>
      <c r="DP628" s="4"/>
      <c r="DQ628" s="4"/>
      <c r="DR628" s="4"/>
      <c r="DS628" s="4"/>
      <c r="DT628" s="4"/>
      <c r="DU628" s="4"/>
      <c r="DV628" s="4"/>
      <c r="DW628" s="4"/>
      <c r="DX628" s="4"/>
      <c r="DY628" s="4"/>
      <c r="DZ628" s="4"/>
      <c r="EA628" s="4"/>
      <c r="EB628" s="4"/>
      <c r="EC628" s="4"/>
      <c r="ED628" s="4"/>
      <c r="EE628" s="4"/>
      <c r="EF628" s="4"/>
      <c r="EG628" s="4"/>
      <c r="EH628" s="4"/>
      <c r="EI628" s="4"/>
      <c r="EJ628" s="4"/>
      <c r="EK628" s="4"/>
      <c r="EL628" s="4"/>
      <c r="EM628" s="4"/>
      <c r="EN628" s="4"/>
      <c r="EO628" s="4"/>
      <c r="EP628" s="4"/>
      <c r="EQ628" s="4"/>
      <c r="ER628" s="4"/>
      <c r="ES628" s="4"/>
      <c r="ET628" s="4"/>
      <c r="EU628" s="4"/>
      <c r="EV628" s="4"/>
      <c r="EW628" s="4"/>
      <c r="EX628" s="4"/>
      <c r="EY628" s="4"/>
      <c r="EZ628" s="4"/>
      <c r="FA628" s="4"/>
      <c r="FB628" s="4"/>
      <c r="FC628" s="4"/>
      <c r="FD628" s="4"/>
      <c r="FE628" s="4"/>
      <c r="FF628" s="4"/>
      <c r="FG628" s="4"/>
      <c r="FH628" s="4"/>
      <c r="FI628" s="4"/>
      <c r="FJ628" s="4"/>
      <c r="FK628" s="4"/>
      <c r="FL628" s="4"/>
      <c r="FM628" s="4"/>
      <c r="FN628" s="4"/>
      <c r="FO628" s="4"/>
      <c r="FP628" s="4"/>
      <c r="FQ628" s="4"/>
      <c r="FR628" s="4"/>
      <c r="FS628" s="4"/>
      <c r="FT628" s="4"/>
      <c r="FU628" s="4"/>
      <c r="FV628" s="4"/>
      <c r="FW628" s="4"/>
      <c r="FX628" s="4"/>
      <c r="FY628" s="4"/>
      <c r="FZ628" s="4"/>
      <c r="GA628" s="4"/>
      <c r="GB628" s="4"/>
      <c r="GC628" s="4"/>
      <c r="GD628" s="4"/>
      <c r="GE628" s="4"/>
      <c r="GF628" s="4"/>
      <c r="GG628" s="4"/>
      <c r="GH628" s="4"/>
      <c r="GI628" s="4"/>
      <c r="GJ628" s="4"/>
      <c r="GK628" s="4"/>
      <c r="GL628" s="4"/>
      <c r="GM628" s="4"/>
      <c r="GN628" s="4"/>
      <c r="GO628" s="4"/>
      <c r="GP628" s="4"/>
      <c r="GQ628" s="4"/>
      <c r="GR628" s="4"/>
      <c r="GS628" s="4"/>
      <c r="GT628" s="4"/>
      <c r="GU628" s="4"/>
      <c r="GV628" s="4"/>
      <c r="GW628" s="4"/>
      <c r="GX628" s="4"/>
      <c r="GY628" s="4"/>
      <c r="GZ628" s="4"/>
      <c r="HA628" s="4"/>
      <c r="HB628" s="4"/>
      <c r="HC628" s="4"/>
      <c r="HD628" s="4"/>
      <c r="HE628" s="4"/>
      <c r="HF628" s="4"/>
      <c r="HG628" s="4"/>
      <c r="HH628" s="4"/>
      <c r="HI628" s="4"/>
      <c r="HJ628" s="4"/>
      <c r="HK628" s="4"/>
      <c r="HL628" s="4"/>
      <c r="HM628" s="4"/>
      <c r="HN628" s="4"/>
      <c r="HO628" s="4"/>
      <c r="HP628" s="4"/>
      <c r="HQ628" s="4"/>
      <c r="HR628" s="4"/>
      <c r="HS628" s="4"/>
      <c r="HT628" s="4"/>
      <c r="HU628" s="4"/>
      <c r="HV628" s="4"/>
      <c r="HW628" s="4"/>
      <c r="HX628" s="4"/>
      <c r="HY628" s="4"/>
      <c r="HZ628" s="4"/>
      <c r="IA628" s="4"/>
      <c r="IB628" s="4"/>
      <c r="IC628" s="4"/>
      <c r="ID628" s="4"/>
      <c r="IE628" s="4"/>
      <c r="IF628" s="4"/>
      <c r="IG628" s="4"/>
      <c r="IH628" s="4"/>
      <c r="II628" s="4"/>
      <c r="IJ628" s="4"/>
      <c r="IK628" s="4"/>
      <c r="IL628" s="4"/>
      <c r="IM628" s="4"/>
      <c r="IN628" s="4"/>
      <c r="IO628" s="4"/>
      <c r="IP628" s="4"/>
      <c r="IQ628" s="4"/>
      <c r="IR628" s="4"/>
      <c r="IS628" s="4"/>
      <c r="IT628" s="4"/>
      <c r="IU628" s="4"/>
      <c r="IV628" s="4"/>
      <c r="IW628" s="4"/>
      <c r="IX628" s="4"/>
      <c r="IY628" s="4"/>
      <c r="IZ628" s="4"/>
      <c r="JA628" s="4"/>
      <c r="JB628" s="4"/>
      <c r="JC628" s="4"/>
      <c r="JD628" s="4"/>
      <c r="JE628" s="4"/>
      <c r="JF628" s="4"/>
      <c r="JG628" s="4"/>
      <c r="JH628" s="4"/>
      <c r="JI628" s="4"/>
      <c r="JJ628" s="4"/>
      <c r="JK628" s="4"/>
      <c r="JL628" s="4"/>
      <c r="JM628" s="4"/>
      <c r="JN628" s="4"/>
      <c r="JO628" s="4"/>
      <c r="JP628" s="4"/>
      <c r="JQ628" s="4"/>
      <c r="JR628" s="4"/>
      <c r="JS628" s="4"/>
      <c r="JT628" s="4"/>
      <c r="JU628" s="4"/>
      <c r="JV628" s="4"/>
      <c r="JW628" s="4"/>
      <c r="JX628" s="4"/>
      <c r="JY628" s="4"/>
      <c r="JZ628" s="4"/>
      <c r="KA628" s="4"/>
      <c r="KB628" s="4"/>
      <c r="KC628" s="4"/>
      <c r="KD628" s="4"/>
      <c r="KE628" s="4"/>
      <c r="KF628" s="4"/>
      <c r="KG628" s="4"/>
      <c r="KH628" s="4"/>
      <c r="KI628" s="4"/>
      <c r="KJ628" s="4"/>
      <c r="KK628" s="4"/>
      <c r="KL628" s="4"/>
      <c r="KM628" s="4"/>
      <c r="KN628" s="4"/>
      <c r="KO628" s="4"/>
      <c r="KP628" s="4"/>
      <c r="KQ628" s="4"/>
      <c r="KR628" s="4"/>
      <c r="KS628" s="4"/>
      <c r="KT628" s="4"/>
      <c r="KU628" s="4"/>
      <c r="KV628" s="4"/>
      <c r="KW628" s="4"/>
      <c r="KX628" s="4"/>
      <c r="KY628" s="4"/>
      <c r="KZ628" s="4"/>
      <c r="LA628" s="4"/>
      <c r="LB628" s="4"/>
      <c r="LC628" s="4"/>
      <c r="LD628" s="4"/>
      <c r="LE628" s="4"/>
      <c r="LF628" s="4"/>
      <c r="LG628" s="4"/>
      <c r="LH628" s="4"/>
      <c r="LI628" s="4"/>
      <c r="LJ628" s="4"/>
      <c r="LK628" s="4"/>
      <c r="LL628" s="4"/>
      <c r="LM628" s="4"/>
      <c r="LN628" s="4"/>
      <c r="LO628" s="4"/>
      <c r="LP628" s="4"/>
      <c r="LQ628" s="4"/>
      <c r="LR628" s="4"/>
      <c r="LS628" s="4"/>
      <c r="LT628" s="4"/>
      <c r="LU628" s="4"/>
      <c r="LV628" s="4"/>
      <c r="LW628" s="4"/>
      <c r="LX628" s="4"/>
      <c r="LY628" s="4"/>
      <c r="LZ628" s="4"/>
      <c r="MA628" s="4"/>
      <c r="MB628" s="4"/>
      <c r="MC628" s="4"/>
      <c r="MD628" s="4"/>
      <c r="ME628" s="4"/>
      <c r="MF628" s="4"/>
      <c r="MG628" s="4"/>
      <c r="MH628" s="4"/>
      <c r="MI628" s="4"/>
      <c r="MJ628" s="4"/>
      <c r="MK628" s="4"/>
      <c r="ML628" s="4"/>
      <c r="MM628" s="4"/>
      <c r="MN628" s="4"/>
      <c r="MO628" s="4"/>
      <c r="MP628" s="4"/>
      <c r="MQ628" s="4"/>
      <c r="MR628" s="4"/>
      <c r="MS628" s="4"/>
      <c r="MT628" s="4"/>
      <c r="MU628" s="4"/>
      <c r="MV628" s="4"/>
      <c r="MW628" s="4"/>
      <c r="MX628" s="4"/>
      <c r="MY628" s="4"/>
      <c r="MZ628" s="4"/>
      <c r="NA628" s="4"/>
      <c r="NB628" s="4"/>
      <c r="NC628" s="4"/>
      <c r="ND628" s="4"/>
      <c r="NE628" s="4"/>
      <c r="NF628" s="4"/>
      <c r="NG628" s="4"/>
      <c r="NH628" s="4"/>
      <c r="NI628" s="4"/>
      <c r="NJ628" s="4"/>
      <c r="NK628" s="4"/>
      <c r="NL628" s="4"/>
      <c r="NM628" s="4"/>
      <c r="NN628" s="4"/>
      <c r="NO628" s="4"/>
      <c r="NP628" s="4"/>
      <c r="NQ628" s="4"/>
      <c r="NR628" s="4"/>
      <c r="NS628" s="4"/>
      <c r="NT628" s="4"/>
      <c r="NU628" s="4"/>
      <c r="NV628" s="4"/>
      <c r="NW628" s="4"/>
      <c r="NX628" s="4"/>
      <c r="NY628" s="4"/>
      <c r="NZ628" s="4"/>
      <c r="OA628" s="4"/>
      <c r="OB628" s="4"/>
      <c r="OC628" s="4"/>
      <c r="OD628" s="4"/>
      <c r="OE628" s="4"/>
      <c r="OF628" s="4"/>
      <c r="OG628" s="4"/>
      <c r="OH628" s="4"/>
      <c r="OI628" s="4"/>
      <c r="OJ628" s="4"/>
      <c r="OK628" s="4"/>
      <c r="OL628" s="4"/>
      <c r="OM628" s="4"/>
      <c r="ON628" s="4"/>
      <c r="OO628" s="4"/>
      <c r="OP628" s="4"/>
      <c r="OQ628" s="4"/>
      <c r="OR628" s="4"/>
      <c r="OS628" s="4"/>
      <c r="OT628" s="4"/>
      <c r="OU628" s="4"/>
      <c r="OV628" s="4"/>
      <c r="OW628" s="4"/>
      <c r="OX628" s="4"/>
      <c r="OY628" s="4"/>
      <c r="OZ628" s="4"/>
      <c r="PA628" s="4"/>
    </row>
    <row r="629" spans="1:417" s="16" customFormat="1" ht="45" customHeight="1" thickBot="1" x14ac:dyDescent="0.3">
      <c r="A629" s="293"/>
      <c r="B629" s="202" t="s">
        <v>13</v>
      </c>
      <c r="C629" s="299"/>
      <c r="D629" s="19" t="s">
        <v>93</v>
      </c>
      <c r="E629" s="289"/>
      <c r="F629" s="44" t="s">
        <v>93</v>
      </c>
      <c r="G629" s="289"/>
      <c r="H629" s="44" t="s">
        <v>47</v>
      </c>
      <c r="I629" s="289"/>
      <c r="J629" s="44" t="s">
        <v>47</v>
      </c>
      <c r="K629" s="64" t="s">
        <v>95</v>
      </c>
      <c r="L629" s="83" t="s">
        <v>41</v>
      </c>
      <c r="M629" s="66" t="s">
        <v>42</v>
      </c>
      <c r="N629" s="162">
        <v>2700</v>
      </c>
      <c r="O629" s="164">
        <v>2035</v>
      </c>
      <c r="P629" s="257" t="s">
        <v>337</v>
      </c>
      <c r="Q629" s="256">
        <f>IF(AND(N629&lt;&gt;0,M629="объем"),(O629/N629*100)/$Y$2*12,"")</f>
        <v>100.49382716049382</v>
      </c>
      <c r="R629" s="277"/>
      <c r="S629" s="275"/>
      <c r="T629" s="273"/>
      <c r="U629" s="285"/>
      <c r="V629" s="285"/>
      <c r="W629" s="308"/>
      <c r="X629" s="30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  <c r="DE629" s="4"/>
      <c r="DF629" s="4"/>
      <c r="DG629" s="4"/>
      <c r="DH629" s="4"/>
      <c r="DI629" s="4"/>
      <c r="DJ629" s="4"/>
      <c r="DK629" s="4"/>
      <c r="DL629" s="4"/>
      <c r="DM629" s="4"/>
      <c r="DN629" s="4"/>
      <c r="DO629" s="4"/>
      <c r="DP629" s="4"/>
      <c r="DQ629" s="4"/>
      <c r="DR629" s="4"/>
      <c r="DS629" s="4"/>
      <c r="DT629" s="4"/>
      <c r="DU629" s="4"/>
      <c r="DV629" s="4"/>
      <c r="DW629" s="4"/>
      <c r="DX629" s="4"/>
      <c r="DY629" s="4"/>
      <c r="DZ629" s="4"/>
      <c r="EA629" s="4"/>
      <c r="EB629" s="4"/>
      <c r="EC629" s="4"/>
      <c r="ED629" s="4"/>
      <c r="EE629" s="4"/>
      <c r="EF629" s="4"/>
      <c r="EG629" s="4"/>
      <c r="EH629" s="4"/>
      <c r="EI629" s="4"/>
      <c r="EJ629" s="4"/>
      <c r="EK629" s="4"/>
      <c r="EL629" s="4"/>
      <c r="EM629" s="4"/>
      <c r="EN629" s="4"/>
      <c r="EO629" s="4"/>
      <c r="EP629" s="4"/>
      <c r="EQ629" s="4"/>
      <c r="ER629" s="4"/>
      <c r="ES629" s="4"/>
      <c r="ET629" s="4"/>
      <c r="EU629" s="4"/>
      <c r="EV629" s="4"/>
      <c r="EW629" s="4"/>
      <c r="EX629" s="4"/>
      <c r="EY629" s="4"/>
      <c r="EZ629" s="4"/>
      <c r="FA629" s="4"/>
      <c r="FB629" s="4"/>
      <c r="FC629" s="4"/>
      <c r="FD629" s="4"/>
      <c r="FE629" s="4"/>
      <c r="FF629" s="4"/>
      <c r="FG629" s="4"/>
      <c r="FH629" s="4"/>
      <c r="FI629" s="4"/>
      <c r="FJ629" s="4"/>
      <c r="FK629" s="4"/>
      <c r="FL629" s="4"/>
      <c r="FM629" s="4"/>
      <c r="FN629" s="4"/>
      <c r="FO629" s="4"/>
      <c r="FP629" s="4"/>
      <c r="FQ629" s="4"/>
      <c r="FR629" s="4"/>
      <c r="FS629" s="4"/>
      <c r="FT629" s="4"/>
      <c r="FU629" s="4"/>
      <c r="FV629" s="4"/>
      <c r="FW629" s="4"/>
      <c r="FX629" s="4"/>
      <c r="FY629" s="4"/>
      <c r="FZ629" s="4"/>
      <c r="GA629" s="4"/>
      <c r="GB629" s="4"/>
      <c r="GC629" s="4"/>
      <c r="GD629" s="4"/>
      <c r="GE629" s="4"/>
      <c r="GF629" s="4"/>
      <c r="GG629" s="4"/>
      <c r="GH629" s="4"/>
      <c r="GI629" s="4"/>
      <c r="GJ629" s="4"/>
      <c r="GK629" s="4"/>
      <c r="GL629" s="4"/>
      <c r="GM629" s="4"/>
      <c r="GN629" s="4"/>
      <c r="GO629" s="4"/>
      <c r="GP629" s="4"/>
      <c r="GQ629" s="4"/>
      <c r="GR629" s="4"/>
      <c r="GS629" s="4"/>
      <c r="GT629" s="4"/>
      <c r="GU629" s="4"/>
      <c r="GV629" s="4"/>
      <c r="GW629" s="4"/>
      <c r="GX629" s="4"/>
      <c r="GY629" s="4"/>
      <c r="GZ629" s="4"/>
      <c r="HA629" s="4"/>
      <c r="HB629" s="4"/>
      <c r="HC629" s="4"/>
      <c r="HD629" s="4"/>
      <c r="HE629" s="4"/>
      <c r="HF629" s="4"/>
      <c r="HG629" s="4"/>
      <c r="HH629" s="4"/>
      <c r="HI629" s="4"/>
      <c r="HJ629" s="4"/>
      <c r="HK629" s="4"/>
      <c r="HL629" s="4"/>
      <c r="HM629" s="4"/>
      <c r="HN629" s="4"/>
      <c r="HO629" s="4"/>
      <c r="HP629" s="4"/>
      <c r="HQ629" s="4"/>
      <c r="HR629" s="4"/>
      <c r="HS629" s="4"/>
      <c r="HT629" s="4"/>
      <c r="HU629" s="4"/>
      <c r="HV629" s="4"/>
      <c r="HW629" s="4"/>
      <c r="HX629" s="4"/>
      <c r="HY629" s="4"/>
      <c r="HZ629" s="4"/>
      <c r="IA629" s="4"/>
      <c r="IB629" s="4"/>
      <c r="IC629" s="4"/>
      <c r="ID629" s="4"/>
      <c r="IE629" s="4"/>
      <c r="IF629" s="4"/>
      <c r="IG629" s="4"/>
      <c r="IH629" s="4"/>
      <c r="II629" s="4"/>
      <c r="IJ629" s="4"/>
      <c r="IK629" s="4"/>
      <c r="IL629" s="4"/>
      <c r="IM629" s="4"/>
      <c r="IN629" s="4"/>
      <c r="IO629" s="4"/>
      <c r="IP629" s="4"/>
      <c r="IQ629" s="4"/>
      <c r="IR629" s="4"/>
      <c r="IS629" s="4"/>
      <c r="IT629" s="4"/>
      <c r="IU629" s="4"/>
      <c r="IV629" s="4"/>
      <c r="IW629" s="4"/>
      <c r="IX629" s="4"/>
      <c r="IY629" s="4"/>
      <c r="IZ629" s="4"/>
      <c r="JA629" s="4"/>
      <c r="JB629" s="4"/>
      <c r="JC629" s="4"/>
      <c r="JD629" s="4"/>
      <c r="JE629" s="4"/>
      <c r="JF629" s="4"/>
      <c r="JG629" s="4"/>
      <c r="JH629" s="4"/>
      <c r="JI629" s="4"/>
      <c r="JJ629" s="4"/>
      <c r="JK629" s="4"/>
      <c r="JL629" s="4"/>
      <c r="JM629" s="4"/>
      <c r="JN629" s="4"/>
      <c r="JO629" s="4"/>
      <c r="JP629" s="4"/>
      <c r="JQ629" s="4"/>
      <c r="JR629" s="4"/>
      <c r="JS629" s="4"/>
      <c r="JT629" s="4"/>
      <c r="JU629" s="4"/>
      <c r="JV629" s="4"/>
      <c r="JW629" s="4"/>
      <c r="JX629" s="4"/>
      <c r="JY629" s="4"/>
      <c r="JZ629" s="4"/>
      <c r="KA629" s="4"/>
      <c r="KB629" s="4"/>
      <c r="KC629" s="4"/>
      <c r="KD629" s="4"/>
      <c r="KE629" s="4"/>
      <c r="KF629" s="4"/>
      <c r="KG629" s="4"/>
      <c r="KH629" s="4"/>
      <c r="KI629" s="4"/>
      <c r="KJ629" s="4"/>
      <c r="KK629" s="4"/>
      <c r="KL629" s="4"/>
      <c r="KM629" s="4"/>
      <c r="KN629" s="4"/>
      <c r="KO629" s="4"/>
      <c r="KP629" s="4"/>
      <c r="KQ629" s="4"/>
      <c r="KR629" s="4"/>
      <c r="KS629" s="4"/>
      <c r="KT629" s="4"/>
      <c r="KU629" s="4"/>
      <c r="KV629" s="4"/>
      <c r="KW629" s="4"/>
      <c r="KX629" s="4"/>
      <c r="KY629" s="4"/>
      <c r="KZ629" s="4"/>
      <c r="LA629" s="4"/>
      <c r="LB629" s="4"/>
      <c r="LC629" s="4"/>
      <c r="LD629" s="4"/>
      <c r="LE629" s="4"/>
      <c r="LF629" s="4"/>
      <c r="LG629" s="4"/>
      <c r="LH629" s="4"/>
      <c r="LI629" s="4"/>
      <c r="LJ629" s="4"/>
      <c r="LK629" s="4"/>
      <c r="LL629" s="4"/>
      <c r="LM629" s="4"/>
      <c r="LN629" s="4"/>
      <c r="LO629" s="4"/>
      <c r="LP629" s="4"/>
      <c r="LQ629" s="4"/>
      <c r="LR629" s="4"/>
      <c r="LS629" s="4"/>
      <c r="LT629" s="4"/>
      <c r="LU629" s="4"/>
      <c r="LV629" s="4"/>
      <c r="LW629" s="4"/>
      <c r="LX629" s="4"/>
      <c r="LY629" s="4"/>
      <c r="LZ629" s="4"/>
      <c r="MA629" s="4"/>
      <c r="MB629" s="4"/>
      <c r="MC629" s="4"/>
      <c r="MD629" s="4"/>
      <c r="ME629" s="4"/>
      <c r="MF629" s="4"/>
      <c r="MG629" s="4"/>
      <c r="MH629" s="4"/>
      <c r="MI629" s="4"/>
      <c r="MJ629" s="4"/>
      <c r="MK629" s="4"/>
      <c r="ML629" s="4"/>
      <c r="MM629" s="4"/>
      <c r="MN629" s="4"/>
      <c r="MO629" s="4"/>
      <c r="MP629" s="4"/>
      <c r="MQ629" s="4"/>
      <c r="MR629" s="4"/>
      <c r="MS629" s="4"/>
      <c r="MT629" s="4"/>
      <c r="MU629" s="4"/>
      <c r="MV629" s="4"/>
      <c r="MW629" s="4"/>
      <c r="MX629" s="4"/>
      <c r="MY629" s="4"/>
      <c r="MZ629" s="4"/>
      <c r="NA629" s="4"/>
      <c r="NB629" s="4"/>
      <c r="NC629" s="4"/>
      <c r="ND629" s="4"/>
      <c r="NE629" s="4"/>
      <c r="NF629" s="4"/>
      <c r="NG629" s="4"/>
      <c r="NH629" s="4"/>
      <c r="NI629" s="4"/>
      <c r="NJ629" s="4"/>
      <c r="NK629" s="4"/>
      <c r="NL629" s="4"/>
      <c r="NM629" s="4"/>
      <c r="NN629" s="4"/>
      <c r="NO629" s="4"/>
      <c r="NP629" s="4"/>
      <c r="NQ629" s="4"/>
      <c r="NR629" s="4"/>
      <c r="NS629" s="4"/>
      <c r="NT629" s="4"/>
      <c r="NU629" s="4"/>
      <c r="NV629" s="4"/>
      <c r="NW629" s="4"/>
      <c r="NX629" s="4"/>
      <c r="NY629" s="4"/>
      <c r="NZ629" s="4"/>
      <c r="OA629" s="4"/>
      <c r="OB629" s="4"/>
      <c r="OC629" s="4"/>
      <c r="OD629" s="4"/>
      <c r="OE629" s="4"/>
      <c r="OF629" s="4"/>
      <c r="OG629" s="4"/>
      <c r="OH629" s="4"/>
      <c r="OI629" s="4"/>
      <c r="OJ629" s="4"/>
      <c r="OK629" s="4"/>
      <c r="OL629" s="4"/>
      <c r="OM629" s="4"/>
      <c r="ON629" s="4"/>
      <c r="OO629" s="4"/>
      <c r="OP629" s="4"/>
      <c r="OQ629" s="4"/>
      <c r="OR629" s="4"/>
      <c r="OS629" s="4"/>
      <c r="OT629" s="4"/>
      <c r="OU629" s="4"/>
      <c r="OV629" s="4"/>
      <c r="OW629" s="4"/>
      <c r="OX629" s="4"/>
      <c r="OY629" s="4"/>
      <c r="OZ629" s="4"/>
      <c r="PA629" s="4"/>
    </row>
    <row r="630" spans="1:417" s="16" customFormat="1" ht="42" customHeight="1" thickBot="1" x14ac:dyDescent="0.3">
      <c r="A630" s="293"/>
      <c r="B630" s="44" t="str">
        <f>IF(A630="",B627,A630)</f>
        <v>ГБУЗ АО Патологоанатомическое бюро</v>
      </c>
      <c r="C630" s="297" t="s">
        <v>338</v>
      </c>
      <c r="D630" s="19" t="str">
        <f>IF(C630="",D627,C630)</f>
        <v>Содержание (эксплуатация) имущества, находящего в собственности Астраханской области</v>
      </c>
      <c r="E630" s="300" t="s">
        <v>275</v>
      </c>
      <c r="F630" s="44" t="str">
        <f>IF(E630="",F627,E630)</f>
        <v>заключение договоров</v>
      </c>
      <c r="G630" s="300" t="s">
        <v>339</v>
      </c>
      <c r="H630" s="44" t="str">
        <f>IF(G630="",H627,G630)</f>
        <v>Обслуживание (эксплуатация) имущества, находящегося в собственности Астраханской области</v>
      </c>
      <c r="I630" s="287" t="s">
        <v>276</v>
      </c>
      <c r="J630" s="44" t="str">
        <f>IF(I630="",J627,I630)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30" s="67" t="s">
        <v>340</v>
      </c>
      <c r="L630" s="68" t="s">
        <v>3</v>
      </c>
      <c r="M630" s="68" t="s">
        <v>5</v>
      </c>
      <c r="N630" s="98">
        <v>100</v>
      </c>
      <c r="O630" s="98">
        <v>100</v>
      </c>
      <c r="P630" s="199">
        <f t="shared" si="507"/>
        <v>100</v>
      </c>
      <c r="Q630" s="198"/>
      <c r="R630" s="276">
        <f t="shared" si="516"/>
        <v>100</v>
      </c>
      <c r="S630" s="274">
        <f t="shared" si="519"/>
        <v>100</v>
      </c>
      <c r="T630" s="272">
        <f t="shared" si="520"/>
        <v>200</v>
      </c>
      <c r="U630" s="284" t="str">
        <f>IF(T630&lt;170,"ГЗ по услуге (работе) НЕ выполнено","")&amp;IF(AND(T630&gt;=170,T630&lt;=200),"ГЗ по услуге (работе) выполнено","")&amp;IF(T630&gt;200,"ГЗ по услуге (работе) ПЕРЕвыполнено","")</f>
        <v>ГЗ по услуге (работе) выполнено</v>
      </c>
      <c r="V630" s="285"/>
      <c r="W630" s="308"/>
      <c r="X630" s="30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  <c r="DE630" s="4"/>
      <c r="DF630" s="4"/>
      <c r="DG630" s="4"/>
      <c r="DH630" s="4"/>
      <c r="DI630" s="4"/>
      <c r="DJ630" s="4"/>
      <c r="DK630" s="4"/>
      <c r="DL630" s="4"/>
      <c r="DM630" s="4"/>
      <c r="DN630" s="4"/>
      <c r="DO630" s="4"/>
      <c r="DP630" s="4"/>
      <c r="DQ630" s="4"/>
      <c r="DR630" s="4"/>
      <c r="DS630" s="4"/>
      <c r="DT630" s="4"/>
      <c r="DU630" s="4"/>
      <c r="DV630" s="4"/>
      <c r="DW630" s="4"/>
      <c r="DX630" s="4"/>
      <c r="DY630" s="4"/>
      <c r="DZ630" s="4"/>
      <c r="EA630" s="4"/>
      <c r="EB630" s="4"/>
      <c r="EC630" s="4"/>
      <c r="ED630" s="4"/>
      <c r="EE630" s="4"/>
      <c r="EF630" s="4"/>
      <c r="EG630" s="4"/>
      <c r="EH630" s="4"/>
      <c r="EI630" s="4"/>
      <c r="EJ630" s="4"/>
      <c r="EK630" s="4"/>
      <c r="EL630" s="4"/>
      <c r="EM630" s="4"/>
      <c r="EN630" s="4"/>
      <c r="EO630" s="4"/>
      <c r="EP630" s="4"/>
      <c r="EQ630" s="4"/>
      <c r="ER630" s="4"/>
      <c r="ES630" s="4"/>
      <c r="ET630" s="4"/>
      <c r="EU630" s="4"/>
      <c r="EV630" s="4"/>
      <c r="EW630" s="4"/>
      <c r="EX630" s="4"/>
      <c r="EY630" s="4"/>
      <c r="EZ630" s="4"/>
      <c r="FA630" s="4"/>
      <c r="FB630" s="4"/>
      <c r="FC630" s="4"/>
      <c r="FD630" s="4"/>
      <c r="FE630" s="4"/>
      <c r="FF630" s="4"/>
      <c r="FG630" s="4"/>
      <c r="FH630" s="4"/>
      <c r="FI630" s="4"/>
      <c r="FJ630" s="4"/>
      <c r="FK630" s="4"/>
      <c r="FL630" s="4"/>
      <c r="FM630" s="4"/>
      <c r="FN630" s="4"/>
      <c r="FO630" s="4"/>
      <c r="FP630" s="4"/>
      <c r="FQ630" s="4"/>
      <c r="FR630" s="4"/>
      <c r="FS630" s="4"/>
      <c r="FT630" s="4"/>
      <c r="FU630" s="4"/>
      <c r="FV630" s="4"/>
      <c r="FW630" s="4"/>
      <c r="FX630" s="4"/>
      <c r="FY630" s="4"/>
      <c r="FZ630" s="4"/>
      <c r="GA630" s="4"/>
      <c r="GB630" s="4"/>
      <c r="GC630" s="4"/>
      <c r="GD630" s="4"/>
      <c r="GE630" s="4"/>
      <c r="GF630" s="4"/>
      <c r="GG630" s="4"/>
      <c r="GH630" s="4"/>
      <c r="GI630" s="4"/>
      <c r="GJ630" s="4"/>
      <c r="GK630" s="4"/>
      <c r="GL630" s="4"/>
      <c r="GM630" s="4"/>
      <c r="GN630" s="4"/>
      <c r="GO630" s="4"/>
      <c r="GP630" s="4"/>
      <c r="GQ630" s="4"/>
      <c r="GR630" s="4"/>
      <c r="GS630" s="4"/>
      <c r="GT630" s="4"/>
      <c r="GU630" s="4"/>
      <c r="GV630" s="4"/>
      <c r="GW630" s="4"/>
      <c r="GX630" s="4"/>
      <c r="GY630" s="4"/>
      <c r="GZ630" s="4"/>
      <c r="HA630" s="4"/>
      <c r="HB630" s="4"/>
      <c r="HC630" s="4"/>
      <c r="HD630" s="4"/>
      <c r="HE630" s="4"/>
      <c r="HF630" s="4"/>
      <c r="HG630" s="4"/>
      <c r="HH630" s="4"/>
      <c r="HI630" s="4"/>
      <c r="HJ630" s="4"/>
      <c r="HK630" s="4"/>
      <c r="HL630" s="4"/>
      <c r="HM630" s="4"/>
      <c r="HN630" s="4"/>
      <c r="HO630" s="4"/>
      <c r="HP630" s="4"/>
      <c r="HQ630" s="4"/>
      <c r="HR630" s="4"/>
      <c r="HS630" s="4"/>
      <c r="HT630" s="4"/>
      <c r="HU630" s="4"/>
      <c r="HV630" s="4"/>
      <c r="HW630" s="4"/>
      <c r="HX630" s="4"/>
      <c r="HY630" s="4"/>
      <c r="HZ630" s="4"/>
      <c r="IA630" s="4"/>
      <c r="IB630" s="4"/>
      <c r="IC630" s="4"/>
      <c r="ID630" s="4"/>
      <c r="IE630" s="4"/>
      <c r="IF630" s="4"/>
      <c r="IG630" s="4"/>
      <c r="IH630" s="4"/>
      <c r="II630" s="4"/>
      <c r="IJ630" s="4"/>
      <c r="IK630" s="4"/>
      <c r="IL630" s="4"/>
      <c r="IM630" s="4"/>
      <c r="IN630" s="4"/>
      <c r="IO630" s="4"/>
      <c r="IP630" s="4"/>
      <c r="IQ630" s="4"/>
      <c r="IR630" s="4"/>
      <c r="IS630" s="4"/>
      <c r="IT630" s="4"/>
      <c r="IU630" s="4"/>
      <c r="IV630" s="4"/>
      <c r="IW630" s="4"/>
      <c r="IX630" s="4"/>
      <c r="IY630" s="4"/>
      <c r="IZ630" s="4"/>
      <c r="JA630" s="4"/>
      <c r="JB630" s="4"/>
      <c r="JC630" s="4"/>
      <c r="JD630" s="4"/>
      <c r="JE630" s="4"/>
      <c r="JF630" s="4"/>
      <c r="JG630" s="4"/>
      <c r="JH630" s="4"/>
      <c r="JI630" s="4"/>
      <c r="JJ630" s="4"/>
      <c r="JK630" s="4"/>
      <c r="JL630" s="4"/>
      <c r="JM630" s="4"/>
      <c r="JN630" s="4"/>
      <c r="JO630" s="4"/>
      <c r="JP630" s="4"/>
      <c r="JQ630" s="4"/>
      <c r="JR630" s="4"/>
      <c r="JS630" s="4"/>
      <c r="JT630" s="4"/>
      <c r="JU630" s="4"/>
      <c r="JV630" s="4"/>
      <c r="JW630" s="4"/>
      <c r="JX630" s="4"/>
      <c r="JY630" s="4"/>
      <c r="JZ630" s="4"/>
      <c r="KA630" s="4"/>
      <c r="KB630" s="4"/>
      <c r="KC630" s="4"/>
      <c r="KD630" s="4"/>
      <c r="KE630" s="4"/>
      <c r="KF630" s="4"/>
      <c r="KG630" s="4"/>
      <c r="KH630" s="4"/>
      <c r="KI630" s="4"/>
      <c r="KJ630" s="4"/>
      <c r="KK630" s="4"/>
      <c r="KL630" s="4"/>
      <c r="KM630" s="4"/>
      <c r="KN630" s="4"/>
      <c r="KO630" s="4"/>
      <c r="KP630" s="4"/>
      <c r="KQ630" s="4"/>
      <c r="KR630" s="4"/>
      <c r="KS630" s="4"/>
      <c r="KT630" s="4"/>
      <c r="KU630" s="4"/>
      <c r="KV630" s="4"/>
      <c r="KW630" s="4"/>
      <c r="KX630" s="4"/>
      <c r="KY630" s="4"/>
      <c r="KZ630" s="4"/>
      <c r="LA630" s="4"/>
      <c r="LB630" s="4"/>
      <c r="LC630" s="4"/>
      <c r="LD630" s="4"/>
      <c r="LE630" s="4"/>
      <c r="LF630" s="4"/>
      <c r="LG630" s="4"/>
      <c r="LH630" s="4"/>
      <c r="LI630" s="4"/>
      <c r="LJ630" s="4"/>
      <c r="LK630" s="4"/>
      <c r="LL630" s="4"/>
      <c r="LM630" s="4"/>
      <c r="LN630" s="4"/>
      <c r="LO630" s="4"/>
      <c r="LP630" s="4"/>
      <c r="LQ630" s="4"/>
      <c r="LR630" s="4"/>
      <c r="LS630" s="4"/>
      <c r="LT630" s="4"/>
      <c r="LU630" s="4"/>
      <c r="LV630" s="4"/>
      <c r="LW630" s="4"/>
      <c r="LX630" s="4"/>
      <c r="LY630" s="4"/>
      <c r="LZ630" s="4"/>
      <c r="MA630" s="4"/>
      <c r="MB630" s="4"/>
      <c r="MC630" s="4"/>
      <c r="MD630" s="4"/>
      <c r="ME630" s="4"/>
      <c r="MF630" s="4"/>
      <c r="MG630" s="4"/>
      <c r="MH630" s="4"/>
      <c r="MI630" s="4"/>
      <c r="MJ630" s="4"/>
      <c r="MK630" s="4"/>
      <c r="ML630" s="4"/>
      <c r="MM630" s="4"/>
      <c r="MN630" s="4"/>
      <c r="MO630" s="4"/>
      <c r="MP630" s="4"/>
      <c r="MQ630" s="4"/>
      <c r="MR630" s="4"/>
      <c r="MS630" s="4"/>
      <c r="MT630" s="4"/>
      <c r="MU630" s="4"/>
      <c r="MV630" s="4"/>
      <c r="MW630" s="4"/>
      <c r="MX630" s="4"/>
      <c r="MY630" s="4"/>
      <c r="MZ630" s="4"/>
      <c r="NA630" s="4"/>
      <c r="NB630" s="4"/>
      <c r="NC630" s="4"/>
      <c r="ND630" s="4"/>
      <c r="NE630" s="4"/>
      <c r="NF630" s="4"/>
      <c r="NG630" s="4"/>
      <c r="NH630" s="4"/>
      <c r="NI630" s="4"/>
      <c r="NJ630" s="4"/>
      <c r="NK630" s="4"/>
      <c r="NL630" s="4"/>
      <c r="NM630" s="4"/>
      <c r="NN630" s="4"/>
      <c r="NO630" s="4"/>
      <c r="NP630" s="4"/>
      <c r="NQ630" s="4"/>
      <c r="NR630" s="4"/>
      <c r="NS630" s="4"/>
      <c r="NT630" s="4"/>
      <c r="NU630" s="4"/>
      <c r="NV630" s="4"/>
      <c r="NW630" s="4"/>
      <c r="NX630" s="4"/>
      <c r="NY630" s="4"/>
      <c r="NZ630" s="4"/>
      <c r="OA630" s="4"/>
      <c r="OB630" s="4"/>
      <c r="OC630" s="4"/>
      <c r="OD630" s="4"/>
      <c r="OE630" s="4"/>
      <c r="OF630" s="4"/>
      <c r="OG630" s="4"/>
      <c r="OH630" s="4"/>
      <c r="OI630" s="4"/>
      <c r="OJ630" s="4"/>
      <c r="OK630" s="4"/>
      <c r="OL630" s="4"/>
      <c r="OM630" s="4"/>
      <c r="ON630" s="4"/>
      <c r="OO630" s="4"/>
      <c r="OP630" s="4"/>
      <c r="OQ630" s="4"/>
      <c r="OR630" s="4"/>
      <c r="OS630" s="4"/>
      <c r="OT630" s="4"/>
      <c r="OU630" s="4"/>
      <c r="OV630" s="4"/>
      <c r="OW630" s="4"/>
      <c r="OX630" s="4"/>
      <c r="OY630" s="4"/>
      <c r="OZ630" s="4"/>
      <c r="PA630" s="4"/>
    </row>
    <row r="631" spans="1:417" s="16" customFormat="1" ht="42" customHeight="1" thickBot="1" x14ac:dyDescent="0.3">
      <c r="A631" s="294"/>
      <c r="B631" s="44" t="str">
        <f t="shared" ref="B631:B715" si="521">IF(A631="",B630,A631)</f>
        <v>ГБУЗ АО Патологоанатомическое бюро</v>
      </c>
      <c r="C631" s="299"/>
      <c r="D631" s="19" t="str">
        <f t="shared" si="512"/>
        <v>Содержание (эксплуатация) имущества, находящего в собственности Астраханской области</v>
      </c>
      <c r="E631" s="300"/>
      <c r="F631" s="44" t="str">
        <f t="shared" si="473"/>
        <v>заключение договоров</v>
      </c>
      <c r="G631" s="300"/>
      <c r="H631" s="44" t="str">
        <f t="shared" si="474"/>
        <v>Обслуживание (эксплуатация) имущества, находящегося в собственности Астраханской области</v>
      </c>
      <c r="I631" s="289"/>
      <c r="J631" s="44" t="str">
        <f t="shared" si="51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31" s="64" t="s">
        <v>341</v>
      </c>
      <c r="L631" s="70" t="s">
        <v>228</v>
      </c>
      <c r="M631" s="66" t="s">
        <v>42</v>
      </c>
      <c r="N631" s="96">
        <v>4.5</v>
      </c>
      <c r="O631" s="96">
        <v>4.5</v>
      </c>
      <c r="P631" s="206" t="str">
        <f t="shared" si="507"/>
        <v/>
      </c>
      <c r="Q631" s="198">
        <f>IF(AND(N631&lt;&gt;0,M631="объем"),(O631/N631*100),"")</f>
        <v>100</v>
      </c>
      <c r="R631" s="277"/>
      <c r="S631" s="275"/>
      <c r="T631" s="273"/>
      <c r="U631" s="286"/>
      <c r="V631" s="286"/>
      <c r="W631" s="309"/>
      <c r="X631" s="305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  <c r="DE631" s="4"/>
      <c r="DF631" s="4"/>
      <c r="DG631" s="4"/>
      <c r="DH631" s="4"/>
      <c r="DI631" s="4"/>
      <c r="DJ631" s="4"/>
      <c r="DK631" s="4"/>
      <c r="DL631" s="4"/>
      <c r="DM631" s="4"/>
      <c r="DN631" s="4"/>
      <c r="DO631" s="4"/>
      <c r="DP631" s="4"/>
      <c r="DQ631" s="4"/>
      <c r="DR631" s="4"/>
      <c r="DS631" s="4"/>
      <c r="DT631" s="4"/>
      <c r="DU631" s="4"/>
      <c r="DV631" s="4"/>
      <c r="DW631" s="4"/>
      <c r="DX631" s="4"/>
      <c r="DY631" s="4"/>
      <c r="DZ631" s="4"/>
      <c r="EA631" s="4"/>
      <c r="EB631" s="4"/>
      <c r="EC631" s="4"/>
      <c r="ED631" s="4"/>
      <c r="EE631" s="4"/>
      <c r="EF631" s="4"/>
      <c r="EG631" s="4"/>
      <c r="EH631" s="4"/>
      <c r="EI631" s="4"/>
      <c r="EJ631" s="4"/>
      <c r="EK631" s="4"/>
      <c r="EL631" s="4"/>
      <c r="EM631" s="4"/>
      <c r="EN631" s="4"/>
      <c r="EO631" s="4"/>
      <c r="EP631" s="4"/>
      <c r="EQ631" s="4"/>
      <c r="ER631" s="4"/>
      <c r="ES631" s="4"/>
      <c r="ET631" s="4"/>
      <c r="EU631" s="4"/>
      <c r="EV631" s="4"/>
      <c r="EW631" s="4"/>
      <c r="EX631" s="4"/>
      <c r="EY631" s="4"/>
      <c r="EZ631" s="4"/>
      <c r="FA631" s="4"/>
      <c r="FB631" s="4"/>
      <c r="FC631" s="4"/>
      <c r="FD631" s="4"/>
      <c r="FE631" s="4"/>
      <c r="FF631" s="4"/>
      <c r="FG631" s="4"/>
      <c r="FH631" s="4"/>
      <c r="FI631" s="4"/>
      <c r="FJ631" s="4"/>
      <c r="FK631" s="4"/>
      <c r="FL631" s="4"/>
      <c r="FM631" s="4"/>
      <c r="FN631" s="4"/>
      <c r="FO631" s="4"/>
      <c r="FP631" s="4"/>
      <c r="FQ631" s="4"/>
      <c r="FR631" s="4"/>
      <c r="FS631" s="4"/>
      <c r="FT631" s="4"/>
      <c r="FU631" s="4"/>
      <c r="FV631" s="4"/>
      <c r="FW631" s="4"/>
      <c r="FX631" s="4"/>
      <c r="FY631" s="4"/>
      <c r="FZ631" s="4"/>
      <c r="GA631" s="4"/>
      <c r="GB631" s="4"/>
      <c r="GC631" s="4"/>
      <c r="GD631" s="4"/>
      <c r="GE631" s="4"/>
      <c r="GF631" s="4"/>
      <c r="GG631" s="4"/>
      <c r="GH631" s="4"/>
      <c r="GI631" s="4"/>
      <c r="GJ631" s="4"/>
      <c r="GK631" s="4"/>
      <c r="GL631" s="4"/>
      <c r="GM631" s="4"/>
      <c r="GN631" s="4"/>
      <c r="GO631" s="4"/>
      <c r="GP631" s="4"/>
      <c r="GQ631" s="4"/>
      <c r="GR631" s="4"/>
      <c r="GS631" s="4"/>
      <c r="GT631" s="4"/>
      <c r="GU631" s="4"/>
      <c r="GV631" s="4"/>
      <c r="GW631" s="4"/>
      <c r="GX631" s="4"/>
      <c r="GY631" s="4"/>
      <c r="GZ631" s="4"/>
      <c r="HA631" s="4"/>
      <c r="HB631" s="4"/>
      <c r="HC631" s="4"/>
      <c r="HD631" s="4"/>
      <c r="HE631" s="4"/>
      <c r="HF631" s="4"/>
      <c r="HG631" s="4"/>
      <c r="HH631" s="4"/>
      <c r="HI631" s="4"/>
      <c r="HJ631" s="4"/>
      <c r="HK631" s="4"/>
      <c r="HL631" s="4"/>
      <c r="HM631" s="4"/>
      <c r="HN631" s="4"/>
      <c r="HO631" s="4"/>
      <c r="HP631" s="4"/>
      <c r="HQ631" s="4"/>
      <c r="HR631" s="4"/>
      <c r="HS631" s="4"/>
      <c r="HT631" s="4"/>
      <c r="HU631" s="4"/>
      <c r="HV631" s="4"/>
      <c r="HW631" s="4"/>
      <c r="HX631" s="4"/>
      <c r="HY631" s="4"/>
      <c r="HZ631" s="4"/>
      <c r="IA631" s="4"/>
      <c r="IB631" s="4"/>
      <c r="IC631" s="4"/>
      <c r="ID631" s="4"/>
      <c r="IE631" s="4"/>
      <c r="IF631" s="4"/>
      <c r="IG631" s="4"/>
      <c r="IH631" s="4"/>
      <c r="II631" s="4"/>
      <c r="IJ631" s="4"/>
      <c r="IK631" s="4"/>
      <c r="IL631" s="4"/>
      <c r="IM631" s="4"/>
      <c r="IN631" s="4"/>
      <c r="IO631" s="4"/>
      <c r="IP631" s="4"/>
      <c r="IQ631" s="4"/>
      <c r="IR631" s="4"/>
      <c r="IS631" s="4"/>
      <c r="IT631" s="4"/>
      <c r="IU631" s="4"/>
      <c r="IV631" s="4"/>
      <c r="IW631" s="4"/>
      <c r="IX631" s="4"/>
      <c r="IY631" s="4"/>
      <c r="IZ631" s="4"/>
      <c r="JA631" s="4"/>
      <c r="JB631" s="4"/>
      <c r="JC631" s="4"/>
      <c r="JD631" s="4"/>
      <c r="JE631" s="4"/>
      <c r="JF631" s="4"/>
      <c r="JG631" s="4"/>
      <c r="JH631" s="4"/>
      <c r="JI631" s="4"/>
      <c r="JJ631" s="4"/>
      <c r="JK631" s="4"/>
      <c r="JL631" s="4"/>
      <c r="JM631" s="4"/>
      <c r="JN631" s="4"/>
      <c r="JO631" s="4"/>
      <c r="JP631" s="4"/>
      <c r="JQ631" s="4"/>
      <c r="JR631" s="4"/>
      <c r="JS631" s="4"/>
      <c r="JT631" s="4"/>
      <c r="JU631" s="4"/>
      <c r="JV631" s="4"/>
      <c r="JW631" s="4"/>
      <c r="JX631" s="4"/>
      <c r="JY631" s="4"/>
      <c r="JZ631" s="4"/>
      <c r="KA631" s="4"/>
      <c r="KB631" s="4"/>
      <c r="KC631" s="4"/>
      <c r="KD631" s="4"/>
      <c r="KE631" s="4"/>
      <c r="KF631" s="4"/>
      <c r="KG631" s="4"/>
      <c r="KH631" s="4"/>
      <c r="KI631" s="4"/>
      <c r="KJ631" s="4"/>
      <c r="KK631" s="4"/>
      <c r="KL631" s="4"/>
      <c r="KM631" s="4"/>
      <c r="KN631" s="4"/>
      <c r="KO631" s="4"/>
      <c r="KP631" s="4"/>
      <c r="KQ631" s="4"/>
      <c r="KR631" s="4"/>
      <c r="KS631" s="4"/>
      <c r="KT631" s="4"/>
      <c r="KU631" s="4"/>
      <c r="KV631" s="4"/>
      <c r="KW631" s="4"/>
      <c r="KX631" s="4"/>
      <c r="KY631" s="4"/>
      <c r="KZ631" s="4"/>
      <c r="LA631" s="4"/>
      <c r="LB631" s="4"/>
      <c r="LC631" s="4"/>
      <c r="LD631" s="4"/>
      <c r="LE631" s="4"/>
      <c r="LF631" s="4"/>
      <c r="LG631" s="4"/>
      <c r="LH631" s="4"/>
      <c r="LI631" s="4"/>
      <c r="LJ631" s="4"/>
      <c r="LK631" s="4"/>
      <c r="LL631" s="4"/>
      <c r="LM631" s="4"/>
      <c r="LN631" s="4"/>
      <c r="LO631" s="4"/>
      <c r="LP631" s="4"/>
      <c r="LQ631" s="4"/>
      <c r="LR631" s="4"/>
      <c r="LS631" s="4"/>
      <c r="LT631" s="4"/>
      <c r="LU631" s="4"/>
      <c r="LV631" s="4"/>
      <c r="LW631" s="4"/>
      <c r="LX631" s="4"/>
      <c r="LY631" s="4"/>
      <c r="LZ631" s="4"/>
      <c r="MA631" s="4"/>
      <c r="MB631" s="4"/>
      <c r="MC631" s="4"/>
      <c r="MD631" s="4"/>
      <c r="ME631" s="4"/>
      <c r="MF631" s="4"/>
      <c r="MG631" s="4"/>
      <c r="MH631" s="4"/>
      <c r="MI631" s="4"/>
      <c r="MJ631" s="4"/>
      <c r="MK631" s="4"/>
      <c r="ML631" s="4"/>
      <c r="MM631" s="4"/>
      <c r="MN631" s="4"/>
      <c r="MO631" s="4"/>
      <c r="MP631" s="4"/>
      <c r="MQ631" s="4"/>
      <c r="MR631" s="4"/>
      <c r="MS631" s="4"/>
      <c r="MT631" s="4"/>
      <c r="MU631" s="4"/>
      <c r="MV631" s="4"/>
      <c r="MW631" s="4"/>
      <c r="MX631" s="4"/>
      <c r="MY631" s="4"/>
      <c r="MZ631" s="4"/>
      <c r="NA631" s="4"/>
      <c r="NB631" s="4"/>
      <c r="NC631" s="4"/>
      <c r="ND631" s="4"/>
      <c r="NE631" s="4"/>
      <c r="NF631" s="4"/>
      <c r="NG631" s="4"/>
      <c r="NH631" s="4"/>
      <c r="NI631" s="4"/>
      <c r="NJ631" s="4"/>
      <c r="NK631" s="4"/>
      <c r="NL631" s="4"/>
      <c r="NM631" s="4"/>
      <c r="NN631" s="4"/>
      <c r="NO631" s="4"/>
      <c r="NP631" s="4"/>
      <c r="NQ631" s="4"/>
      <c r="NR631" s="4"/>
      <c r="NS631" s="4"/>
      <c r="NT631" s="4"/>
      <c r="NU631" s="4"/>
      <c r="NV631" s="4"/>
      <c r="NW631" s="4"/>
      <c r="NX631" s="4"/>
      <c r="NY631" s="4"/>
      <c r="NZ631" s="4"/>
      <c r="OA631" s="4"/>
      <c r="OB631" s="4"/>
      <c r="OC631" s="4"/>
      <c r="OD631" s="4"/>
      <c r="OE631" s="4"/>
      <c r="OF631" s="4"/>
      <c r="OG631" s="4"/>
      <c r="OH631" s="4"/>
      <c r="OI631" s="4"/>
      <c r="OJ631" s="4"/>
      <c r="OK631" s="4"/>
      <c r="OL631" s="4"/>
      <c r="OM631" s="4"/>
      <c r="ON631" s="4"/>
      <c r="OO631" s="4"/>
      <c r="OP631" s="4"/>
      <c r="OQ631" s="4"/>
      <c r="OR631" s="4"/>
      <c r="OS631" s="4"/>
      <c r="OT631" s="4"/>
      <c r="OU631" s="4"/>
      <c r="OV631" s="4"/>
      <c r="OW631" s="4"/>
      <c r="OX631" s="4"/>
      <c r="OY631" s="4"/>
      <c r="OZ631" s="4"/>
      <c r="PA631" s="4"/>
    </row>
    <row r="632" spans="1:417" s="4" customFormat="1" ht="45" customHeight="1" thickBot="1" x14ac:dyDescent="0.3">
      <c r="A632" s="330" t="s">
        <v>73</v>
      </c>
      <c r="B632" s="44" t="str">
        <f t="shared" si="521"/>
        <v>ГБУЗ АО Городская поликлиника №1</v>
      </c>
      <c r="C632" s="318" t="s">
        <v>119</v>
      </c>
      <c r="D632" s="19" t="str">
        <f t="shared" si="512"/>
        <v>ПМСП, не включенная в базовую программу ОМС</v>
      </c>
      <c r="E632" s="284" t="s">
        <v>137</v>
      </c>
      <c r="F632" s="44" t="str">
        <f t="shared" si="473"/>
        <v>амбулаторно</v>
      </c>
      <c r="G632" s="284" t="s">
        <v>39</v>
      </c>
      <c r="H632" s="44" t="str">
        <f t="shared" si="474"/>
        <v>Первичная медико-санитарная помощь, в части диагностики и лечения</v>
      </c>
      <c r="I632" s="295" t="s">
        <v>65</v>
      </c>
      <c r="J632" s="44" t="str">
        <f t="shared" si="513"/>
        <v>психотерапия</v>
      </c>
      <c r="K632" s="68" t="s">
        <v>128</v>
      </c>
      <c r="L632" s="68" t="s">
        <v>3</v>
      </c>
      <c r="M632" s="68" t="s">
        <v>5</v>
      </c>
      <c r="N632" s="98">
        <v>99</v>
      </c>
      <c r="O632" s="98">
        <v>100</v>
      </c>
      <c r="P632" s="206">
        <f t="shared" si="507"/>
        <v>101.01010101010101</v>
      </c>
      <c r="Q632" s="251" t="str">
        <f t="shared" ref="Q632" si="522">IF(AND(N632&lt;&gt;0,M632="объем"),(O632/N632*100)/$Y$2*12,"")</f>
        <v/>
      </c>
      <c r="R632" s="283">
        <f>IFERROR(AVERAGE(P632:P634),"")</f>
        <v>101.01010101010101</v>
      </c>
      <c r="S632" s="274">
        <f>AVERAGE(Q632:Q634)</f>
        <v>100.15545846540448</v>
      </c>
      <c r="T632" s="272">
        <f>IFERROR((R632*0.7+S632*0.3)*2,S632*2)</f>
        <v>201.50741649338408</v>
      </c>
      <c r="U632" s="284" t="str">
        <f>IF(T632&lt;170,"ГЗ по услуге (работе) НЕ выполнено","")&amp;IF(AND(T632&gt;=170,T632&lt;=200),"ГЗ по услуге (работе) выполнено","")&amp;IF(T632&gt;200,"ГЗ по услуге (работе) ПЕРЕвыполнено","")</f>
        <v>ГЗ по услуге (работе) ПЕРЕвыполнено</v>
      </c>
      <c r="V632" s="295"/>
      <c r="W632" s="307">
        <f>AVERAGE(T632:T644)</f>
        <v>201.22652570158809</v>
      </c>
      <c r="X632" s="303" t="str">
        <f>IF(W632&lt;170,"ГЗ по учреждению не выполнено","")&amp;IF(AND(W632&gt;=170,W632&lt;=200),"ГЗ по учреждению выполнено","")&amp;IF(W632&gt;200,"ГЗ по учреждению перевыполнено","")</f>
        <v>ГЗ по учреждению перевыполнено</v>
      </c>
    </row>
    <row r="633" spans="1:417" s="4" customFormat="1" ht="36" customHeight="1" thickBot="1" x14ac:dyDescent="0.3">
      <c r="A633" s="331"/>
      <c r="B633" s="44" t="str">
        <f t="shared" si="521"/>
        <v>ГБУЗ АО Городская поликлиника №1</v>
      </c>
      <c r="C633" s="327"/>
      <c r="D633" s="19" t="str">
        <f t="shared" ref="D633:D699" si="523">IF(C633="",D632,C633)</f>
        <v>ПМСП, не включенная в базовую программу ОМС</v>
      </c>
      <c r="E633" s="285"/>
      <c r="F633" s="44" t="str">
        <f t="shared" si="473"/>
        <v>амбулаторно</v>
      </c>
      <c r="G633" s="285"/>
      <c r="H633" s="44" t="str">
        <f t="shared" si="474"/>
        <v>Первичная медико-санитарная помощь, в части диагностики и лечения</v>
      </c>
      <c r="I633" s="295"/>
      <c r="J633" s="44" t="str">
        <f t="shared" ref="J633:J697" si="524">IF(I633="",J632,I633)</f>
        <v>психотерапия</v>
      </c>
      <c r="K633" s="69" t="s">
        <v>40</v>
      </c>
      <c r="L633" s="70" t="s">
        <v>118</v>
      </c>
      <c r="M633" s="76" t="s">
        <v>42</v>
      </c>
      <c r="N633" s="96">
        <v>3891</v>
      </c>
      <c r="O633" s="94">
        <v>2923</v>
      </c>
      <c r="P633" s="206"/>
      <c r="Q633" s="251">
        <f>IF(AND(N633&lt;&gt;0,M633="объем"),(O633/N633*100)/$Y$2*12,"")</f>
        <v>100.16276878266083</v>
      </c>
      <c r="R633" s="283"/>
      <c r="S633" s="281"/>
      <c r="T633" s="273"/>
      <c r="U633" s="285"/>
      <c r="V633" s="295"/>
      <c r="W633" s="308"/>
      <c r="X633" s="304"/>
    </row>
    <row r="634" spans="1:417" s="4" customFormat="1" ht="42" customHeight="1" thickBot="1" x14ac:dyDescent="0.3">
      <c r="A634" s="331"/>
      <c r="B634" s="44" t="str">
        <f t="shared" si="521"/>
        <v>ГБУЗ АО Городская поликлиника №1</v>
      </c>
      <c r="C634" s="327"/>
      <c r="D634" s="19" t="str">
        <f t="shared" si="523"/>
        <v>ПМСП, не включенная в базовую программу ОМС</v>
      </c>
      <c r="E634" s="285"/>
      <c r="F634" s="44" t="str">
        <f t="shared" si="473"/>
        <v>амбулаторно</v>
      </c>
      <c r="G634" s="285"/>
      <c r="H634" s="44" t="str">
        <f t="shared" si="474"/>
        <v>Первичная медико-санитарная помощь, в части диагностики и лечения</v>
      </c>
      <c r="I634" s="295"/>
      <c r="J634" s="44" t="str">
        <f t="shared" si="524"/>
        <v>психотерапия</v>
      </c>
      <c r="K634" s="69" t="s">
        <v>133</v>
      </c>
      <c r="L634" s="70" t="s">
        <v>118</v>
      </c>
      <c r="M634" s="76" t="s">
        <v>42</v>
      </c>
      <c r="N634" s="96">
        <v>1800</v>
      </c>
      <c r="O634" s="96">
        <v>1352</v>
      </c>
      <c r="P634" s="206"/>
      <c r="Q634" s="205">
        <f>IF(AND(N634&lt;&gt;0,M634="объем"),(O634/N634*100)/$Y$2*12,"")</f>
        <v>100.14814814814812</v>
      </c>
      <c r="R634" s="283"/>
      <c r="S634" s="275"/>
      <c r="T634" s="278"/>
      <c r="U634" s="286"/>
      <c r="V634" s="295"/>
      <c r="W634" s="308"/>
      <c r="X634" s="304"/>
    </row>
    <row r="635" spans="1:417" s="4" customFormat="1" ht="42" customHeight="1" thickBot="1" x14ac:dyDescent="0.3">
      <c r="A635" s="331"/>
      <c r="B635" s="44" t="str">
        <f t="shared" si="521"/>
        <v>ГБУЗ АО Городская поликлиника №1</v>
      </c>
      <c r="C635" s="327"/>
      <c r="D635" s="19" t="str">
        <f t="shared" si="523"/>
        <v>ПМСП, не включенная в базовую программу ОМС</v>
      </c>
      <c r="E635" s="285"/>
      <c r="F635" s="44" t="str">
        <f t="shared" si="473"/>
        <v>амбулаторно</v>
      </c>
      <c r="G635" s="285"/>
      <c r="H635" s="44" t="str">
        <f t="shared" si="474"/>
        <v>Первичная медико-санитарная помощь, в части диагностики и лечения</v>
      </c>
      <c r="I635" s="284" t="s">
        <v>311</v>
      </c>
      <c r="J635" s="44" t="str">
        <f t="shared" si="524"/>
        <v>Клиническая лабораторная диагностика</v>
      </c>
      <c r="K635" s="68" t="s">
        <v>128</v>
      </c>
      <c r="L635" s="70" t="s">
        <v>3</v>
      </c>
      <c r="M635" s="76" t="s">
        <v>5</v>
      </c>
      <c r="N635" s="190">
        <v>99</v>
      </c>
      <c r="O635" s="98">
        <v>100</v>
      </c>
      <c r="P635" s="238">
        <f t="shared" si="507"/>
        <v>101.01010101010101</v>
      </c>
      <c r="Q635" s="237"/>
      <c r="R635" s="276">
        <f>IFERROR(AVERAGE(P635:P636),"")</f>
        <v>101.01010101010101</v>
      </c>
      <c r="S635" s="274">
        <f>AVERAGE(Q635:Q636)</f>
        <v>100</v>
      </c>
      <c r="T635" s="272">
        <f t="shared" ref="T635" si="525">IFERROR((R635*0.7+S635*0.3)*2,S635*2)</f>
        <v>201.4141414141414</v>
      </c>
      <c r="U635" s="284" t="str">
        <f>IF(T635&lt;170,"ГЗ по услуге (работе) НЕ выполнено","")&amp;IF(AND(T635&gt;=170,T635&lt;=200),"ГЗ по услуге (работе) выполнено","")&amp;IF(T635&gt;200,"ГЗ по услуге (работе) ПЕРЕвыполнено","")</f>
        <v>ГЗ по услуге (работе) ПЕРЕвыполнено</v>
      </c>
      <c r="V635" s="284"/>
      <c r="W635" s="308"/>
      <c r="X635" s="304"/>
    </row>
    <row r="636" spans="1:417" s="4" customFormat="1" ht="42" customHeight="1" thickBot="1" x14ac:dyDescent="0.3">
      <c r="A636" s="331"/>
      <c r="B636" s="44" t="str">
        <f t="shared" si="521"/>
        <v>ГБУЗ АО Городская поликлиника №1</v>
      </c>
      <c r="C636" s="327"/>
      <c r="D636" s="19" t="str">
        <f t="shared" si="523"/>
        <v>ПМСП, не включенная в базовую программу ОМС</v>
      </c>
      <c r="E636" s="285"/>
      <c r="F636" s="44" t="str">
        <f t="shared" si="473"/>
        <v>амбулаторно</v>
      </c>
      <c r="G636" s="285"/>
      <c r="H636" s="44" t="str">
        <f t="shared" si="474"/>
        <v>Первичная медико-санитарная помощь, в части диагностики и лечения</v>
      </c>
      <c r="I636" s="286"/>
      <c r="J636" s="44" t="str">
        <f t="shared" si="524"/>
        <v>Клиническая лабораторная диагностика</v>
      </c>
      <c r="K636" s="69" t="s">
        <v>278</v>
      </c>
      <c r="L636" s="70" t="s">
        <v>118</v>
      </c>
      <c r="M636" s="76" t="s">
        <v>42</v>
      </c>
      <c r="N636" s="94">
        <v>300</v>
      </c>
      <c r="O636" s="96">
        <v>225</v>
      </c>
      <c r="P636" s="238"/>
      <c r="Q636" s="237">
        <f t="shared" ref="Q636:Q646" si="526">IF(AND(N636&lt;&gt;0,M636="объем"),(O636/N636*100)/$Y$2*12,"")</f>
        <v>100</v>
      </c>
      <c r="R636" s="277"/>
      <c r="S636" s="275"/>
      <c r="T636" s="273"/>
      <c r="U636" s="286"/>
      <c r="V636" s="286"/>
      <c r="W636" s="308"/>
      <c r="X636" s="304"/>
    </row>
    <row r="637" spans="1:417" s="4" customFormat="1" ht="42" customHeight="1" thickBot="1" x14ac:dyDescent="0.3">
      <c r="A637" s="331"/>
      <c r="B637" s="44" t="str">
        <f t="shared" si="521"/>
        <v>ГБУЗ АО Городская поликлиника №1</v>
      </c>
      <c r="C637" s="327"/>
      <c r="D637" s="19" t="str">
        <f t="shared" si="523"/>
        <v>ПМСП, не включенная в базовую программу ОМС</v>
      </c>
      <c r="E637" s="285"/>
      <c r="F637" s="44" t="str">
        <f t="shared" si="473"/>
        <v>амбулаторно</v>
      </c>
      <c r="G637" s="285"/>
      <c r="H637" s="44" t="str">
        <f t="shared" si="474"/>
        <v>Первичная медико-санитарная помощь, в части диагностики и лечения</v>
      </c>
      <c r="I637" s="284" t="s">
        <v>240</v>
      </c>
      <c r="J637" s="44" t="str">
        <f t="shared" si="524"/>
        <v>Вакцинация</v>
      </c>
      <c r="K637" s="68" t="s">
        <v>128</v>
      </c>
      <c r="L637" s="70" t="s">
        <v>3</v>
      </c>
      <c r="M637" s="68" t="s">
        <v>5</v>
      </c>
      <c r="N637" s="98">
        <v>99</v>
      </c>
      <c r="O637" s="98">
        <v>100</v>
      </c>
      <c r="P637" s="206">
        <f t="shared" si="507"/>
        <v>101.01010101010101</v>
      </c>
      <c r="Q637" s="205"/>
      <c r="R637" s="276">
        <f>IFERROR(AVERAGE(P637:P638),"")</f>
        <v>101.01010101010101</v>
      </c>
      <c r="S637" s="274">
        <f>AVERAGE(Q637:Q638)</f>
        <v>100</v>
      </c>
      <c r="T637" s="272">
        <f t="shared" ref="T637:T643" si="527">IFERROR((R637*0.7+S637*0.3)*2,S637*2)</f>
        <v>201.4141414141414</v>
      </c>
      <c r="U637" s="284" t="str">
        <f>IF(T637&lt;170,"ГЗ по услуге (работе) НЕ выполнено","")&amp;IF(AND(T637&gt;=170,T637&lt;=200),"ГЗ по услуге (работе) выполнено","")&amp;IF(T637&gt;200,"ГЗ по услуге (работе) ПЕРЕвыполнено","")</f>
        <v>ГЗ по услуге (работе) ПЕРЕвыполнено</v>
      </c>
      <c r="V637" s="284"/>
      <c r="W637" s="308"/>
      <c r="X637" s="304"/>
    </row>
    <row r="638" spans="1:417" s="4" customFormat="1" ht="40.5" customHeight="1" thickBot="1" x14ac:dyDescent="0.3">
      <c r="A638" s="331"/>
      <c r="B638" s="44" t="str">
        <f t="shared" si="521"/>
        <v>ГБУЗ АО Городская поликлиника №1</v>
      </c>
      <c r="C638" s="319"/>
      <c r="D638" s="19" t="str">
        <f t="shared" si="523"/>
        <v>ПМСП, не включенная в базовую программу ОМС</v>
      </c>
      <c r="E638" s="286"/>
      <c r="F638" s="44" t="str">
        <f t="shared" si="473"/>
        <v>амбулаторно</v>
      </c>
      <c r="G638" s="286"/>
      <c r="H638" s="44" t="str">
        <f t="shared" si="474"/>
        <v>Первичная медико-санитарная помощь, в части диагностики и лечения</v>
      </c>
      <c r="I638" s="286"/>
      <c r="J638" s="44" t="str">
        <f t="shared" si="524"/>
        <v>Вакцинация</v>
      </c>
      <c r="K638" s="69" t="s">
        <v>40</v>
      </c>
      <c r="L638" s="70" t="s">
        <v>118</v>
      </c>
      <c r="M638" s="76" t="s">
        <v>42</v>
      </c>
      <c r="N638" s="96">
        <v>360</v>
      </c>
      <c r="O638" s="96">
        <v>270</v>
      </c>
      <c r="P638" s="206"/>
      <c r="Q638" s="205">
        <f t="shared" si="526"/>
        <v>100</v>
      </c>
      <c r="R638" s="277"/>
      <c r="S638" s="275"/>
      <c r="T638" s="278"/>
      <c r="U638" s="286"/>
      <c r="V638" s="286"/>
      <c r="W638" s="308"/>
      <c r="X638" s="304"/>
    </row>
    <row r="639" spans="1:417" s="4" customFormat="1" ht="36" customHeight="1" thickBot="1" x14ac:dyDescent="0.3">
      <c r="A639" s="331"/>
      <c r="B639" s="44" t="str">
        <f t="shared" si="521"/>
        <v>ГБУЗ АО Городская поликлиника №1</v>
      </c>
      <c r="C639" s="318" t="s">
        <v>71</v>
      </c>
      <c r="D639" s="19" t="str">
        <f t="shared" si="523"/>
        <v>Паллиативная медицинская помощь</v>
      </c>
      <c r="E639" s="295" t="s">
        <v>243</v>
      </c>
      <c r="F639" s="44" t="str">
        <f t="shared" si="473"/>
        <v>амбулаторно на дому</v>
      </c>
      <c r="G639" s="295" t="s">
        <v>71</v>
      </c>
      <c r="H639" s="44" t="str">
        <f t="shared" si="474"/>
        <v>Паллиативная медицинская помощь</v>
      </c>
      <c r="I639" s="300" t="s">
        <v>47</v>
      </c>
      <c r="J639" s="44" t="str">
        <f t="shared" si="524"/>
        <v>Не предусмотрено</v>
      </c>
      <c r="K639" s="68" t="s">
        <v>128</v>
      </c>
      <c r="L639" s="68" t="s">
        <v>3</v>
      </c>
      <c r="M639" s="68" t="s">
        <v>5</v>
      </c>
      <c r="N639" s="98">
        <v>99</v>
      </c>
      <c r="O639" s="98">
        <v>100</v>
      </c>
      <c r="P639" s="206">
        <f t="shared" si="507"/>
        <v>101.01010101010101</v>
      </c>
      <c r="Q639" s="205"/>
      <c r="R639" s="276">
        <f t="shared" ref="R639:R641" si="528">IFERROR(AVERAGE(P639:P640),"")</f>
        <v>101.01010101010101</v>
      </c>
      <c r="S639" s="274">
        <f t="shared" ref="S639:S641" si="529">AVERAGE(Q639:Q640)</f>
        <v>100.32528676596473</v>
      </c>
      <c r="T639" s="272">
        <f t="shared" si="527"/>
        <v>201.60931347372025</v>
      </c>
      <c r="U639" s="295" t="str">
        <f>IF(T639&lt;170,"ГЗ по услуге (работе) НЕ выполнено","")&amp;IF(AND(T639&gt;=170,T639&lt;=200),"ГЗ по услуге (работе) выполнено","")&amp;IF(T639&gt;200,"ГЗ по услуге (работе) ПЕРЕвыполнено","")</f>
        <v>ГЗ по услуге (работе) ПЕРЕвыполнено</v>
      </c>
      <c r="V639" s="295"/>
      <c r="W639" s="308"/>
      <c r="X639" s="304"/>
    </row>
    <row r="640" spans="1:417" s="14" customFormat="1" ht="36.75" customHeight="1" thickBot="1" x14ac:dyDescent="0.3">
      <c r="A640" s="331"/>
      <c r="B640" s="44" t="str">
        <f t="shared" si="521"/>
        <v>ГБУЗ АО Городская поликлиника №1</v>
      </c>
      <c r="C640" s="319"/>
      <c r="D640" s="19" t="str">
        <f t="shared" si="523"/>
        <v>Паллиативная медицинская помощь</v>
      </c>
      <c r="E640" s="295"/>
      <c r="F640" s="44" t="str">
        <f t="shared" si="473"/>
        <v>амбулаторно на дому</v>
      </c>
      <c r="G640" s="295"/>
      <c r="H640" s="44" t="str">
        <f t="shared" si="474"/>
        <v>Паллиативная медицинская помощь</v>
      </c>
      <c r="I640" s="300"/>
      <c r="J640" s="44" t="str">
        <f t="shared" si="524"/>
        <v>Не предусмотрено</v>
      </c>
      <c r="K640" s="69" t="s">
        <v>40</v>
      </c>
      <c r="L640" s="70" t="s">
        <v>118</v>
      </c>
      <c r="M640" s="76" t="s">
        <v>42</v>
      </c>
      <c r="N640" s="96">
        <v>1947</v>
      </c>
      <c r="O640" s="94">
        <v>1465</v>
      </c>
      <c r="P640" s="206"/>
      <c r="Q640" s="205">
        <f t="shared" si="526"/>
        <v>100.32528676596473</v>
      </c>
      <c r="R640" s="277"/>
      <c r="S640" s="275"/>
      <c r="T640" s="278"/>
      <c r="U640" s="295"/>
      <c r="V640" s="295"/>
      <c r="W640" s="308"/>
      <c r="X640" s="304"/>
    </row>
    <row r="641" spans="1:417" s="4" customFormat="1" ht="35.25" customHeight="1" thickBot="1" x14ac:dyDescent="0.3">
      <c r="A641" s="331"/>
      <c r="B641" s="44" t="str">
        <f t="shared" si="521"/>
        <v>ГБУЗ АО Городская поликлиника №1</v>
      </c>
      <c r="C641" s="296" t="s">
        <v>136</v>
      </c>
      <c r="D641" s="19" t="str">
        <f t="shared" si="523"/>
        <v>Медицинская помощь в экстренной форме незастрахованным гражданам в системе обязательного медицинского страхования</v>
      </c>
      <c r="E641" s="295" t="s">
        <v>137</v>
      </c>
      <c r="F641" s="44" t="str">
        <f t="shared" si="473"/>
        <v>амбулаторно</v>
      </c>
      <c r="G641" s="295" t="s">
        <v>136</v>
      </c>
      <c r="H641" s="44" t="str">
        <f t="shared" si="474"/>
        <v>Медицинская помощь в экстренной форме незастрахованным гражданам в системе обязательного медицинского страхования</v>
      </c>
      <c r="I641" s="295" t="s">
        <v>143</v>
      </c>
      <c r="J641" s="44" t="str">
        <f t="shared" si="524"/>
        <v xml:space="preserve">Не применяется </v>
      </c>
      <c r="K641" s="67" t="s">
        <v>128</v>
      </c>
      <c r="L641" s="67" t="s">
        <v>3</v>
      </c>
      <c r="M641" s="76" t="s">
        <v>5</v>
      </c>
      <c r="N641" s="98">
        <v>99</v>
      </c>
      <c r="O641" s="190">
        <v>100</v>
      </c>
      <c r="P641" s="238">
        <f t="shared" si="507"/>
        <v>101.01010101010101</v>
      </c>
      <c r="Q641" s="237"/>
      <c r="R641" s="276">
        <f t="shared" si="528"/>
        <v>101.01010101010101</v>
      </c>
      <c r="S641" s="274">
        <f t="shared" si="529"/>
        <v>100</v>
      </c>
      <c r="T641" s="272">
        <f t="shared" si="527"/>
        <v>201.4141414141414</v>
      </c>
      <c r="U641" s="284" t="str">
        <f>IF(T641&lt;170,"ГЗ по услуге (работе) НЕ выполнено","")&amp;IF(AND(T641&gt;=170,T641&lt;=200),"ГЗ по услуге (работе) выполнено","")&amp;IF(T641&gt;200,"ГЗ по услуге (работе) ПЕРЕвыполнено","")</f>
        <v>ГЗ по услуге (работе) ПЕРЕвыполнено</v>
      </c>
      <c r="V641" s="284"/>
      <c r="W641" s="308"/>
      <c r="X641" s="304"/>
    </row>
    <row r="642" spans="1:417" s="4" customFormat="1" ht="36.75" customHeight="1" thickBot="1" x14ac:dyDescent="0.3">
      <c r="A642" s="331"/>
      <c r="B642" s="44" t="str">
        <f t="shared" si="521"/>
        <v>ГБУЗ АО Городская поликлиника №1</v>
      </c>
      <c r="C642" s="296"/>
      <c r="D642" s="19" t="str">
        <f t="shared" si="523"/>
        <v>Медицинская помощь в экстренной форме незастрахованным гражданам в системе обязательного медицинского страхования</v>
      </c>
      <c r="E642" s="295"/>
      <c r="F642" s="44" t="str">
        <f t="shared" si="473"/>
        <v>амбулаторно</v>
      </c>
      <c r="G642" s="295"/>
      <c r="H642" s="44" t="str">
        <f t="shared" si="474"/>
        <v>Медицинская помощь в экстренной форме незастрахованным гражданам в системе обязательного медицинского страхования</v>
      </c>
      <c r="I642" s="295"/>
      <c r="J642" s="44" t="str">
        <f t="shared" si="524"/>
        <v xml:space="preserve">Не применяется </v>
      </c>
      <c r="K642" s="64" t="s">
        <v>40</v>
      </c>
      <c r="L642" s="65" t="s">
        <v>118</v>
      </c>
      <c r="M642" s="76" t="s">
        <v>42</v>
      </c>
      <c r="N642" s="94">
        <v>200</v>
      </c>
      <c r="O642" s="94">
        <v>150</v>
      </c>
      <c r="P642" s="238"/>
      <c r="Q642" s="237">
        <f t="shared" si="526"/>
        <v>100</v>
      </c>
      <c r="R642" s="277"/>
      <c r="S642" s="275"/>
      <c r="T642" s="278"/>
      <c r="U642" s="286"/>
      <c r="V642" s="286"/>
      <c r="W642" s="308"/>
      <c r="X642" s="304"/>
    </row>
    <row r="643" spans="1:417" s="16" customFormat="1" ht="40.5" customHeight="1" thickBot="1" x14ac:dyDescent="0.3">
      <c r="A643" s="331"/>
      <c r="B643" s="44" t="str">
        <f t="shared" si="521"/>
        <v>ГБУЗ АО Городская поликлиника №1</v>
      </c>
      <c r="C643" s="318" t="s">
        <v>338</v>
      </c>
      <c r="D643" s="19" t="str">
        <f t="shared" si="523"/>
        <v>Содержание (эксплуатация) имущества, находящего в собственности Астраханской области</v>
      </c>
      <c r="E643" s="284" t="s">
        <v>275</v>
      </c>
      <c r="F643" s="44" t="str">
        <f t="shared" si="473"/>
        <v>заключение договоров</v>
      </c>
      <c r="G643" s="284" t="s">
        <v>277</v>
      </c>
      <c r="H643" s="44" t="str">
        <f t="shared" si="474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43" s="284" t="s">
        <v>276</v>
      </c>
      <c r="J643" s="44" t="str">
        <f t="shared" si="524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43" s="67" t="s">
        <v>340</v>
      </c>
      <c r="L643" s="70" t="s">
        <v>3</v>
      </c>
      <c r="M643" s="67" t="s">
        <v>5</v>
      </c>
      <c r="N643" s="98">
        <v>100</v>
      </c>
      <c r="O643" s="98">
        <v>100</v>
      </c>
      <c r="P643" s="206">
        <f t="shared" si="507"/>
        <v>100</v>
      </c>
      <c r="Q643" s="205"/>
      <c r="R643" s="276">
        <f>IFERROR(AVERAGE(P643:P644),"")</f>
        <v>100</v>
      </c>
      <c r="S643" s="274">
        <f t="shared" ref="S643" si="530">AVERAGE(Q643:Q644)</f>
        <v>100</v>
      </c>
      <c r="T643" s="272">
        <f t="shared" si="527"/>
        <v>200</v>
      </c>
      <c r="U643" s="284" t="str">
        <f>IF(T643&lt;170,"ГЗ по услуге (работе) НЕ выполнено","")&amp;IF(AND(T643&gt;=170,T643&lt;=200),"ГЗ по услуге (работе) выполнено","")&amp;IF(T643&gt;200,"ГЗ по услуге (работе) ПЕРЕвыполнено","")</f>
        <v>ГЗ по услуге (работе) выполнено</v>
      </c>
      <c r="V643" s="284"/>
      <c r="W643" s="308"/>
      <c r="X643" s="30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  <c r="DE643" s="4"/>
      <c r="DF643" s="4"/>
      <c r="DG643" s="4"/>
      <c r="DH643" s="4"/>
      <c r="DI643" s="4"/>
      <c r="DJ643" s="4"/>
      <c r="DK643" s="4"/>
      <c r="DL643" s="4"/>
      <c r="DM643" s="4"/>
      <c r="DN643" s="4"/>
      <c r="DO643" s="4"/>
      <c r="DP643" s="4"/>
      <c r="DQ643" s="4"/>
      <c r="DR643" s="4"/>
      <c r="DS643" s="4"/>
      <c r="DT643" s="4"/>
      <c r="DU643" s="4"/>
      <c r="DV643" s="4"/>
      <c r="DW643" s="4"/>
      <c r="DX643" s="4"/>
      <c r="DY643" s="4"/>
      <c r="DZ643" s="4"/>
      <c r="EA643" s="4"/>
      <c r="EB643" s="4"/>
      <c r="EC643" s="4"/>
      <c r="ED643" s="4"/>
      <c r="EE643" s="4"/>
      <c r="EF643" s="4"/>
      <c r="EG643" s="4"/>
      <c r="EH643" s="4"/>
      <c r="EI643" s="4"/>
      <c r="EJ643" s="4"/>
      <c r="EK643" s="4"/>
      <c r="EL643" s="4"/>
      <c r="EM643" s="4"/>
      <c r="EN643" s="4"/>
      <c r="EO643" s="4"/>
      <c r="EP643" s="4"/>
      <c r="EQ643" s="4"/>
      <c r="ER643" s="4"/>
      <c r="ES643" s="4"/>
      <c r="ET643" s="4"/>
      <c r="EU643" s="4"/>
      <c r="EV643" s="4"/>
      <c r="EW643" s="4"/>
      <c r="EX643" s="4"/>
      <c r="EY643" s="4"/>
      <c r="EZ643" s="4"/>
      <c r="FA643" s="4"/>
      <c r="FB643" s="4"/>
      <c r="FC643" s="4"/>
      <c r="FD643" s="4"/>
      <c r="FE643" s="4"/>
      <c r="FF643" s="4"/>
      <c r="FG643" s="4"/>
      <c r="FH643" s="4"/>
      <c r="FI643" s="4"/>
      <c r="FJ643" s="4"/>
      <c r="FK643" s="4"/>
      <c r="FL643" s="4"/>
      <c r="FM643" s="4"/>
      <c r="FN643" s="4"/>
      <c r="FO643" s="4"/>
      <c r="FP643" s="4"/>
      <c r="FQ643" s="4"/>
      <c r="FR643" s="4"/>
      <c r="FS643" s="4"/>
      <c r="FT643" s="4"/>
      <c r="FU643" s="4"/>
      <c r="FV643" s="4"/>
      <c r="FW643" s="4"/>
      <c r="FX643" s="4"/>
      <c r="FY643" s="4"/>
      <c r="FZ643" s="4"/>
      <c r="GA643" s="4"/>
      <c r="GB643" s="4"/>
      <c r="GC643" s="4"/>
      <c r="GD643" s="4"/>
      <c r="GE643" s="4"/>
      <c r="GF643" s="4"/>
      <c r="GG643" s="4"/>
      <c r="GH643" s="4"/>
      <c r="GI643" s="4"/>
      <c r="GJ643" s="4"/>
      <c r="GK643" s="4"/>
      <c r="GL643" s="4"/>
      <c r="GM643" s="4"/>
      <c r="GN643" s="4"/>
      <c r="GO643" s="4"/>
      <c r="GP643" s="4"/>
      <c r="GQ643" s="4"/>
      <c r="GR643" s="4"/>
      <c r="GS643" s="4"/>
      <c r="GT643" s="4"/>
      <c r="GU643" s="4"/>
      <c r="GV643" s="4"/>
      <c r="GW643" s="4"/>
      <c r="GX643" s="4"/>
      <c r="GY643" s="4"/>
      <c r="GZ643" s="4"/>
      <c r="HA643" s="4"/>
      <c r="HB643" s="4"/>
      <c r="HC643" s="4"/>
      <c r="HD643" s="4"/>
      <c r="HE643" s="4"/>
      <c r="HF643" s="4"/>
      <c r="HG643" s="4"/>
      <c r="HH643" s="4"/>
      <c r="HI643" s="4"/>
      <c r="HJ643" s="4"/>
      <c r="HK643" s="4"/>
      <c r="HL643" s="4"/>
      <c r="HM643" s="4"/>
      <c r="HN643" s="4"/>
      <c r="HO643" s="4"/>
      <c r="HP643" s="4"/>
      <c r="HQ643" s="4"/>
      <c r="HR643" s="4"/>
      <c r="HS643" s="4"/>
      <c r="HT643" s="4"/>
      <c r="HU643" s="4"/>
      <c r="HV643" s="4"/>
      <c r="HW643" s="4"/>
      <c r="HX643" s="4"/>
      <c r="HY643" s="4"/>
      <c r="HZ643" s="4"/>
      <c r="IA643" s="4"/>
      <c r="IB643" s="4"/>
      <c r="IC643" s="4"/>
      <c r="ID643" s="4"/>
      <c r="IE643" s="4"/>
      <c r="IF643" s="4"/>
      <c r="IG643" s="4"/>
      <c r="IH643" s="4"/>
      <c r="II643" s="4"/>
      <c r="IJ643" s="4"/>
      <c r="IK643" s="4"/>
      <c r="IL643" s="4"/>
      <c r="IM643" s="4"/>
      <c r="IN643" s="4"/>
      <c r="IO643" s="4"/>
      <c r="IP643" s="4"/>
      <c r="IQ643" s="4"/>
      <c r="IR643" s="4"/>
      <c r="IS643" s="4"/>
      <c r="IT643" s="4"/>
      <c r="IU643" s="4"/>
      <c r="IV643" s="4"/>
      <c r="IW643" s="4"/>
      <c r="IX643" s="4"/>
      <c r="IY643" s="4"/>
      <c r="IZ643" s="4"/>
      <c r="JA643" s="4"/>
      <c r="JB643" s="4"/>
      <c r="JC643" s="4"/>
      <c r="JD643" s="4"/>
      <c r="JE643" s="4"/>
      <c r="JF643" s="4"/>
      <c r="JG643" s="4"/>
      <c r="JH643" s="4"/>
      <c r="JI643" s="4"/>
      <c r="JJ643" s="4"/>
      <c r="JK643" s="4"/>
      <c r="JL643" s="4"/>
      <c r="JM643" s="4"/>
      <c r="JN643" s="4"/>
      <c r="JO643" s="4"/>
      <c r="JP643" s="4"/>
      <c r="JQ643" s="4"/>
      <c r="JR643" s="4"/>
      <c r="JS643" s="4"/>
      <c r="JT643" s="4"/>
      <c r="JU643" s="4"/>
      <c r="JV643" s="4"/>
      <c r="JW643" s="4"/>
      <c r="JX643" s="4"/>
      <c r="JY643" s="4"/>
      <c r="JZ643" s="4"/>
      <c r="KA643" s="4"/>
      <c r="KB643" s="4"/>
      <c r="KC643" s="4"/>
      <c r="KD643" s="4"/>
      <c r="KE643" s="4"/>
      <c r="KF643" s="4"/>
      <c r="KG643" s="4"/>
      <c r="KH643" s="4"/>
      <c r="KI643" s="4"/>
      <c r="KJ643" s="4"/>
      <c r="KK643" s="4"/>
      <c r="KL643" s="4"/>
      <c r="KM643" s="4"/>
      <c r="KN643" s="4"/>
      <c r="KO643" s="4"/>
      <c r="KP643" s="4"/>
      <c r="KQ643" s="4"/>
      <c r="KR643" s="4"/>
      <c r="KS643" s="4"/>
      <c r="KT643" s="4"/>
      <c r="KU643" s="4"/>
      <c r="KV643" s="4"/>
      <c r="KW643" s="4"/>
      <c r="KX643" s="4"/>
      <c r="KY643" s="4"/>
      <c r="KZ643" s="4"/>
      <c r="LA643" s="4"/>
      <c r="LB643" s="4"/>
      <c r="LC643" s="4"/>
      <c r="LD643" s="4"/>
      <c r="LE643" s="4"/>
      <c r="LF643" s="4"/>
      <c r="LG643" s="4"/>
      <c r="LH643" s="4"/>
      <c r="LI643" s="4"/>
      <c r="LJ643" s="4"/>
      <c r="LK643" s="4"/>
      <c r="LL643" s="4"/>
      <c r="LM643" s="4"/>
      <c r="LN643" s="4"/>
      <c r="LO643" s="4"/>
      <c r="LP643" s="4"/>
      <c r="LQ643" s="4"/>
      <c r="LR643" s="4"/>
      <c r="LS643" s="4"/>
      <c r="LT643" s="4"/>
      <c r="LU643" s="4"/>
      <c r="LV643" s="4"/>
      <c r="LW643" s="4"/>
      <c r="LX643" s="4"/>
      <c r="LY643" s="4"/>
      <c r="LZ643" s="4"/>
      <c r="MA643" s="4"/>
      <c r="MB643" s="4"/>
      <c r="MC643" s="4"/>
      <c r="MD643" s="4"/>
      <c r="ME643" s="4"/>
      <c r="MF643" s="4"/>
      <c r="MG643" s="4"/>
      <c r="MH643" s="4"/>
      <c r="MI643" s="4"/>
      <c r="MJ643" s="4"/>
      <c r="MK643" s="4"/>
      <c r="ML643" s="4"/>
      <c r="MM643" s="4"/>
      <c r="MN643" s="4"/>
      <c r="MO643" s="4"/>
      <c r="MP643" s="4"/>
      <c r="MQ643" s="4"/>
      <c r="MR643" s="4"/>
      <c r="MS643" s="4"/>
      <c r="MT643" s="4"/>
      <c r="MU643" s="4"/>
      <c r="MV643" s="4"/>
      <c r="MW643" s="4"/>
      <c r="MX643" s="4"/>
      <c r="MY643" s="4"/>
      <c r="MZ643" s="4"/>
      <c r="NA643" s="4"/>
      <c r="NB643" s="4"/>
      <c r="NC643" s="4"/>
      <c r="ND643" s="4"/>
      <c r="NE643" s="4"/>
      <c r="NF643" s="4"/>
      <c r="NG643" s="4"/>
      <c r="NH643" s="4"/>
      <c r="NI643" s="4"/>
      <c r="NJ643" s="4"/>
      <c r="NK643" s="4"/>
      <c r="NL643" s="4"/>
      <c r="NM643" s="4"/>
      <c r="NN643" s="4"/>
      <c r="NO643" s="4"/>
      <c r="NP643" s="4"/>
      <c r="NQ643" s="4"/>
      <c r="NR643" s="4"/>
      <c r="NS643" s="4"/>
      <c r="NT643" s="4"/>
      <c r="NU643" s="4"/>
      <c r="NV643" s="4"/>
      <c r="NW643" s="4"/>
      <c r="NX643" s="4"/>
      <c r="NY643" s="4"/>
      <c r="NZ643" s="4"/>
      <c r="OA643" s="4"/>
      <c r="OB643" s="4"/>
      <c r="OC643" s="4"/>
      <c r="OD643" s="4"/>
      <c r="OE643" s="4"/>
      <c r="OF643" s="4"/>
      <c r="OG643" s="4"/>
      <c r="OH643" s="4"/>
      <c r="OI643" s="4"/>
      <c r="OJ643" s="4"/>
      <c r="OK643" s="4"/>
      <c r="OL643" s="4"/>
      <c r="OM643" s="4"/>
      <c r="ON643" s="4"/>
      <c r="OO643" s="4"/>
      <c r="OP643" s="4"/>
      <c r="OQ643" s="4"/>
      <c r="OR643" s="4"/>
      <c r="OS643" s="4"/>
      <c r="OT643" s="4"/>
      <c r="OU643" s="4"/>
      <c r="OV643" s="4"/>
      <c r="OW643" s="4"/>
      <c r="OX643" s="4"/>
      <c r="OY643" s="4"/>
      <c r="OZ643" s="4"/>
      <c r="PA643" s="4"/>
    </row>
    <row r="644" spans="1:417" s="16" customFormat="1" ht="37.5" customHeight="1" thickBot="1" x14ac:dyDescent="0.3">
      <c r="A644" s="332"/>
      <c r="B644" s="44" t="str">
        <f t="shared" si="521"/>
        <v>ГБУЗ АО Городская поликлиника №1</v>
      </c>
      <c r="C644" s="320"/>
      <c r="D644" s="19" t="str">
        <f t="shared" si="523"/>
        <v>Содержание (эксплуатация) имущества, находящего в собственности Астраханской области</v>
      </c>
      <c r="E644" s="286"/>
      <c r="F644" s="44" t="str">
        <f t="shared" si="473"/>
        <v>заключение договоров</v>
      </c>
      <c r="G644" s="286"/>
      <c r="H644" s="44" t="str">
        <f t="shared" si="474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44" s="286"/>
      <c r="J644" s="44" t="str">
        <f t="shared" si="524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44" s="72" t="s">
        <v>232</v>
      </c>
      <c r="L644" s="70" t="s">
        <v>228</v>
      </c>
      <c r="M644" s="76" t="s">
        <v>42</v>
      </c>
      <c r="N644" s="96">
        <v>2.79</v>
      </c>
      <c r="O644" s="96">
        <v>2.79</v>
      </c>
      <c r="P644" s="206"/>
      <c r="Q644" s="205">
        <f>IF(AND(N644&lt;&gt;0,M644="объем"),(O644/N644*100),"")</f>
        <v>100</v>
      </c>
      <c r="R644" s="277"/>
      <c r="S644" s="275"/>
      <c r="T644" s="278"/>
      <c r="U644" s="286"/>
      <c r="V644" s="286"/>
      <c r="W644" s="309"/>
      <c r="X644" s="305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  <c r="DE644" s="4"/>
      <c r="DF644" s="4"/>
      <c r="DG644" s="4"/>
      <c r="DH644" s="4"/>
      <c r="DI644" s="4"/>
      <c r="DJ644" s="4"/>
      <c r="DK644" s="4"/>
      <c r="DL644" s="4"/>
      <c r="DM644" s="4"/>
      <c r="DN644" s="4"/>
      <c r="DO644" s="4"/>
      <c r="DP644" s="4"/>
      <c r="DQ644" s="4"/>
      <c r="DR644" s="4"/>
      <c r="DS644" s="4"/>
      <c r="DT644" s="4"/>
      <c r="DU644" s="4"/>
      <c r="DV644" s="4"/>
      <c r="DW644" s="4"/>
      <c r="DX644" s="4"/>
      <c r="DY644" s="4"/>
      <c r="DZ644" s="4"/>
      <c r="EA644" s="4"/>
      <c r="EB644" s="4"/>
      <c r="EC644" s="4"/>
      <c r="ED644" s="4"/>
      <c r="EE644" s="4"/>
      <c r="EF644" s="4"/>
      <c r="EG644" s="4"/>
      <c r="EH644" s="4"/>
      <c r="EI644" s="4"/>
      <c r="EJ644" s="4"/>
      <c r="EK644" s="4"/>
      <c r="EL644" s="4"/>
      <c r="EM644" s="4"/>
      <c r="EN644" s="4"/>
      <c r="EO644" s="4"/>
      <c r="EP644" s="4"/>
      <c r="EQ644" s="4"/>
      <c r="ER644" s="4"/>
      <c r="ES644" s="4"/>
      <c r="ET644" s="4"/>
      <c r="EU644" s="4"/>
      <c r="EV644" s="4"/>
      <c r="EW644" s="4"/>
      <c r="EX644" s="4"/>
      <c r="EY644" s="4"/>
      <c r="EZ644" s="4"/>
      <c r="FA644" s="4"/>
      <c r="FB644" s="4"/>
      <c r="FC644" s="4"/>
      <c r="FD644" s="4"/>
      <c r="FE644" s="4"/>
      <c r="FF644" s="4"/>
      <c r="FG644" s="4"/>
      <c r="FH644" s="4"/>
      <c r="FI644" s="4"/>
      <c r="FJ644" s="4"/>
      <c r="FK644" s="4"/>
      <c r="FL644" s="4"/>
      <c r="FM644" s="4"/>
      <c r="FN644" s="4"/>
      <c r="FO644" s="4"/>
      <c r="FP644" s="4"/>
      <c r="FQ644" s="4"/>
      <c r="FR644" s="4"/>
      <c r="FS644" s="4"/>
      <c r="FT644" s="4"/>
      <c r="FU644" s="4"/>
      <c r="FV644" s="4"/>
      <c r="FW644" s="4"/>
      <c r="FX644" s="4"/>
      <c r="FY644" s="4"/>
      <c r="FZ644" s="4"/>
      <c r="GA644" s="4"/>
      <c r="GB644" s="4"/>
      <c r="GC644" s="4"/>
      <c r="GD644" s="4"/>
      <c r="GE644" s="4"/>
      <c r="GF644" s="4"/>
      <c r="GG644" s="4"/>
      <c r="GH644" s="4"/>
      <c r="GI644" s="4"/>
      <c r="GJ644" s="4"/>
      <c r="GK644" s="4"/>
      <c r="GL644" s="4"/>
      <c r="GM644" s="4"/>
      <c r="GN644" s="4"/>
      <c r="GO644" s="4"/>
      <c r="GP644" s="4"/>
      <c r="GQ644" s="4"/>
      <c r="GR644" s="4"/>
      <c r="GS644" s="4"/>
      <c r="GT644" s="4"/>
      <c r="GU644" s="4"/>
      <c r="GV644" s="4"/>
      <c r="GW644" s="4"/>
      <c r="GX644" s="4"/>
      <c r="GY644" s="4"/>
      <c r="GZ644" s="4"/>
      <c r="HA644" s="4"/>
      <c r="HB644" s="4"/>
      <c r="HC644" s="4"/>
      <c r="HD644" s="4"/>
      <c r="HE644" s="4"/>
      <c r="HF644" s="4"/>
      <c r="HG644" s="4"/>
      <c r="HH644" s="4"/>
      <c r="HI644" s="4"/>
      <c r="HJ644" s="4"/>
      <c r="HK644" s="4"/>
      <c r="HL644" s="4"/>
      <c r="HM644" s="4"/>
      <c r="HN644" s="4"/>
      <c r="HO644" s="4"/>
      <c r="HP644" s="4"/>
      <c r="HQ644" s="4"/>
      <c r="HR644" s="4"/>
      <c r="HS644" s="4"/>
      <c r="HT644" s="4"/>
      <c r="HU644" s="4"/>
      <c r="HV644" s="4"/>
      <c r="HW644" s="4"/>
      <c r="HX644" s="4"/>
      <c r="HY644" s="4"/>
      <c r="HZ644" s="4"/>
      <c r="IA644" s="4"/>
      <c r="IB644" s="4"/>
      <c r="IC644" s="4"/>
      <c r="ID644" s="4"/>
      <c r="IE644" s="4"/>
      <c r="IF644" s="4"/>
      <c r="IG644" s="4"/>
      <c r="IH644" s="4"/>
      <c r="II644" s="4"/>
      <c r="IJ644" s="4"/>
      <c r="IK644" s="4"/>
      <c r="IL644" s="4"/>
      <c r="IM644" s="4"/>
      <c r="IN644" s="4"/>
      <c r="IO644" s="4"/>
      <c r="IP644" s="4"/>
      <c r="IQ644" s="4"/>
      <c r="IR644" s="4"/>
      <c r="IS644" s="4"/>
      <c r="IT644" s="4"/>
      <c r="IU644" s="4"/>
      <c r="IV644" s="4"/>
      <c r="IW644" s="4"/>
      <c r="IX644" s="4"/>
      <c r="IY644" s="4"/>
      <c r="IZ644" s="4"/>
      <c r="JA644" s="4"/>
      <c r="JB644" s="4"/>
      <c r="JC644" s="4"/>
      <c r="JD644" s="4"/>
      <c r="JE644" s="4"/>
      <c r="JF644" s="4"/>
      <c r="JG644" s="4"/>
      <c r="JH644" s="4"/>
      <c r="JI644" s="4"/>
      <c r="JJ644" s="4"/>
      <c r="JK644" s="4"/>
      <c r="JL644" s="4"/>
      <c r="JM644" s="4"/>
      <c r="JN644" s="4"/>
      <c r="JO644" s="4"/>
      <c r="JP644" s="4"/>
      <c r="JQ644" s="4"/>
      <c r="JR644" s="4"/>
      <c r="JS644" s="4"/>
      <c r="JT644" s="4"/>
      <c r="JU644" s="4"/>
      <c r="JV644" s="4"/>
      <c r="JW644" s="4"/>
      <c r="JX644" s="4"/>
      <c r="JY644" s="4"/>
      <c r="JZ644" s="4"/>
      <c r="KA644" s="4"/>
      <c r="KB644" s="4"/>
      <c r="KC644" s="4"/>
      <c r="KD644" s="4"/>
      <c r="KE644" s="4"/>
      <c r="KF644" s="4"/>
      <c r="KG644" s="4"/>
      <c r="KH644" s="4"/>
      <c r="KI644" s="4"/>
      <c r="KJ644" s="4"/>
      <c r="KK644" s="4"/>
      <c r="KL644" s="4"/>
      <c r="KM644" s="4"/>
      <c r="KN644" s="4"/>
      <c r="KO644" s="4"/>
      <c r="KP644" s="4"/>
      <c r="KQ644" s="4"/>
      <c r="KR644" s="4"/>
      <c r="KS644" s="4"/>
      <c r="KT644" s="4"/>
      <c r="KU644" s="4"/>
      <c r="KV644" s="4"/>
      <c r="KW644" s="4"/>
      <c r="KX644" s="4"/>
      <c r="KY644" s="4"/>
      <c r="KZ644" s="4"/>
      <c r="LA644" s="4"/>
      <c r="LB644" s="4"/>
      <c r="LC644" s="4"/>
      <c r="LD644" s="4"/>
      <c r="LE644" s="4"/>
      <c r="LF644" s="4"/>
      <c r="LG644" s="4"/>
      <c r="LH644" s="4"/>
      <c r="LI644" s="4"/>
      <c r="LJ644" s="4"/>
      <c r="LK644" s="4"/>
      <c r="LL644" s="4"/>
      <c r="LM644" s="4"/>
      <c r="LN644" s="4"/>
      <c r="LO644" s="4"/>
      <c r="LP644" s="4"/>
      <c r="LQ644" s="4"/>
      <c r="LR644" s="4"/>
      <c r="LS644" s="4"/>
      <c r="LT644" s="4"/>
      <c r="LU644" s="4"/>
      <c r="LV644" s="4"/>
      <c r="LW644" s="4"/>
      <c r="LX644" s="4"/>
      <c r="LY644" s="4"/>
      <c r="LZ644" s="4"/>
      <c r="MA644" s="4"/>
      <c r="MB644" s="4"/>
      <c r="MC644" s="4"/>
      <c r="MD644" s="4"/>
      <c r="ME644" s="4"/>
      <c r="MF644" s="4"/>
      <c r="MG644" s="4"/>
      <c r="MH644" s="4"/>
      <c r="MI644" s="4"/>
      <c r="MJ644" s="4"/>
      <c r="MK644" s="4"/>
      <c r="ML644" s="4"/>
      <c r="MM644" s="4"/>
      <c r="MN644" s="4"/>
      <c r="MO644" s="4"/>
      <c r="MP644" s="4"/>
      <c r="MQ644" s="4"/>
      <c r="MR644" s="4"/>
      <c r="MS644" s="4"/>
      <c r="MT644" s="4"/>
      <c r="MU644" s="4"/>
      <c r="MV644" s="4"/>
      <c r="MW644" s="4"/>
      <c r="MX644" s="4"/>
      <c r="MY644" s="4"/>
      <c r="MZ644" s="4"/>
      <c r="NA644" s="4"/>
      <c r="NB644" s="4"/>
      <c r="NC644" s="4"/>
      <c r="ND644" s="4"/>
      <c r="NE644" s="4"/>
      <c r="NF644" s="4"/>
      <c r="NG644" s="4"/>
      <c r="NH644" s="4"/>
      <c r="NI644" s="4"/>
      <c r="NJ644" s="4"/>
      <c r="NK644" s="4"/>
      <c r="NL644" s="4"/>
      <c r="NM644" s="4"/>
      <c r="NN644" s="4"/>
      <c r="NO644" s="4"/>
      <c r="NP644" s="4"/>
      <c r="NQ644" s="4"/>
      <c r="NR644" s="4"/>
      <c r="NS644" s="4"/>
      <c r="NT644" s="4"/>
      <c r="NU644" s="4"/>
      <c r="NV644" s="4"/>
      <c r="NW644" s="4"/>
      <c r="NX644" s="4"/>
      <c r="NY644" s="4"/>
      <c r="NZ644" s="4"/>
      <c r="OA644" s="4"/>
      <c r="OB644" s="4"/>
      <c r="OC644" s="4"/>
      <c r="OD644" s="4"/>
      <c r="OE644" s="4"/>
      <c r="OF644" s="4"/>
      <c r="OG644" s="4"/>
      <c r="OH644" s="4"/>
      <c r="OI644" s="4"/>
      <c r="OJ644" s="4"/>
      <c r="OK644" s="4"/>
      <c r="OL644" s="4"/>
      <c r="OM644" s="4"/>
      <c r="ON644" s="4"/>
      <c r="OO644" s="4"/>
      <c r="OP644" s="4"/>
      <c r="OQ644" s="4"/>
      <c r="OR644" s="4"/>
      <c r="OS644" s="4"/>
      <c r="OT644" s="4"/>
      <c r="OU644" s="4"/>
      <c r="OV644" s="4"/>
      <c r="OW644" s="4"/>
      <c r="OX644" s="4"/>
      <c r="OY644" s="4"/>
      <c r="OZ644" s="4"/>
      <c r="PA644" s="4"/>
    </row>
    <row r="645" spans="1:417" s="16" customFormat="1" ht="35.25" customHeight="1" thickBot="1" x14ac:dyDescent="0.3">
      <c r="A645" s="322" t="s">
        <v>191</v>
      </c>
      <c r="B645" s="44" t="str">
        <f t="shared" si="521"/>
        <v>ГБУЗ АО Городская поликлиника №2</v>
      </c>
      <c r="C645" s="318" t="s">
        <v>71</v>
      </c>
      <c r="D645" s="19" t="str">
        <f t="shared" si="523"/>
        <v>Паллиативная медицинская помощь</v>
      </c>
      <c r="E645" s="284" t="s">
        <v>137</v>
      </c>
      <c r="F645" s="44" t="str">
        <f t="shared" si="473"/>
        <v>амбулаторно</v>
      </c>
      <c r="G645" s="284" t="s">
        <v>47</v>
      </c>
      <c r="H645" s="44" t="str">
        <f t="shared" si="474"/>
        <v>Не предусмотрено</v>
      </c>
      <c r="I645" s="284" t="s">
        <v>71</v>
      </c>
      <c r="J645" s="44" t="str">
        <f t="shared" si="524"/>
        <v>Паллиативная медицинская помощь</v>
      </c>
      <c r="K645" s="68" t="s">
        <v>128</v>
      </c>
      <c r="L645" s="68" t="s">
        <v>3</v>
      </c>
      <c r="M645" s="68" t="s">
        <v>5</v>
      </c>
      <c r="N645" s="98">
        <v>99</v>
      </c>
      <c r="O645" s="98">
        <v>99</v>
      </c>
      <c r="P645" s="174">
        <f t="shared" si="461"/>
        <v>100</v>
      </c>
      <c r="Q645" s="205" t="str">
        <f t="shared" si="526"/>
        <v/>
      </c>
      <c r="R645" s="276">
        <f>IFERROR(AVERAGE(P645:P646),"")</f>
        <v>100</v>
      </c>
      <c r="S645" s="282">
        <f>AVERAGE(Q645:Q646)</f>
        <v>100.35211267605634</v>
      </c>
      <c r="T645" s="272">
        <f>IFERROR((R645*0.7+S645*0.3)*2,S645*2)</f>
        <v>200.21126760563379</v>
      </c>
      <c r="U645" s="290" t="str">
        <f>IF(T645&lt;170,"ГЗ по услуге (работе) НЕ выполнено","")&amp;IF(AND(T645&gt;=170,T645&lt;=200),"ГЗ по услуге (работе) выполнено","")&amp;IF(T645&gt;200,"ГЗ по услуге (работе) ПЕРЕвыполнено","")</f>
        <v>ГЗ по услуге (работе) ПЕРЕвыполнено</v>
      </c>
      <c r="V645" s="295"/>
      <c r="W645" s="307">
        <f>AVERAGE(T645:T655)</f>
        <v>188.98854230760912</v>
      </c>
      <c r="X645" s="303" t="str">
        <f>IF(W645&lt;170,"ГЗ по учреждению не выполнено","")&amp;IF(AND(W645&gt;=170,W645&lt;=200),"ГЗ по учреждению выполнено","")&amp;IF(W645&gt;200,"ГЗ по учреждению перевыполнено","")</f>
        <v>ГЗ по учреждению выполнено</v>
      </c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  <c r="DE645" s="4"/>
      <c r="DF645" s="4"/>
      <c r="DG645" s="4"/>
      <c r="DH645" s="4"/>
      <c r="DI645" s="4"/>
      <c r="DJ645" s="4"/>
      <c r="DK645" s="4"/>
      <c r="DL645" s="4"/>
      <c r="DM645" s="4"/>
      <c r="DN645" s="4"/>
      <c r="DO645" s="4"/>
      <c r="DP645" s="4"/>
      <c r="DQ645" s="4"/>
      <c r="DR645" s="4"/>
      <c r="DS645" s="4"/>
      <c r="DT645" s="4"/>
      <c r="DU645" s="4"/>
      <c r="DV645" s="4"/>
      <c r="DW645" s="4"/>
      <c r="DX645" s="4"/>
      <c r="DY645" s="4"/>
      <c r="DZ645" s="4"/>
      <c r="EA645" s="4"/>
      <c r="EB645" s="4"/>
      <c r="EC645" s="4"/>
      <c r="ED645" s="4"/>
      <c r="EE645" s="4"/>
      <c r="EF645" s="4"/>
      <c r="EG645" s="4"/>
      <c r="EH645" s="4"/>
      <c r="EI645" s="4"/>
      <c r="EJ645" s="4"/>
      <c r="EK645" s="4"/>
      <c r="EL645" s="4"/>
      <c r="EM645" s="4"/>
      <c r="EN645" s="4"/>
      <c r="EO645" s="4"/>
      <c r="EP645" s="4"/>
      <c r="EQ645" s="4"/>
      <c r="ER645" s="4"/>
      <c r="ES645" s="4"/>
      <c r="ET645" s="4"/>
      <c r="EU645" s="4"/>
      <c r="EV645" s="4"/>
      <c r="EW645" s="4"/>
      <c r="EX645" s="4"/>
      <c r="EY645" s="4"/>
      <c r="EZ645" s="4"/>
      <c r="FA645" s="4"/>
      <c r="FB645" s="4"/>
      <c r="FC645" s="4"/>
      <c r="FD645" s="4"/>
      <c r="FE645" s="4"/>
      <c r="FF645" s="4"/>
      <c r="FG645" s="4"/>
      <c r="FH645" s="4"/>
      <c r="FI645" s="4"/>
      <c r="FJ645" s="4"/>
      <c r="FK645" s="4"/>
      <c r="FL645" s="4"/>
      <c r="FM645" s="4"/>
      <c r="FN645" s="4"/>
      <c r="FO645" s="4"/>
      <c r="FP645" s="4"/>
      <c r="FQ645" s="4"/>
      <c r="FR645" s="4"/>
      <c r="FS645" s="4"/>
      <c r="FT645" s="4"/>
      <c r="FU645" s="4"/>
      <c r="FV645" s="4"/>
      <c r="FW645" s="4"/>
      <c r="FX645" s="4"/>
      <c r="FY645" s="4"/>
      <c r="FZ645" s="4"/>
      <c r="GA645" s="4"/>
      <c r="GB645" s="4"/>
      <c r="GC645" s="4"/>
      <c r="GD645" s="4"/>
      <c r="GE645" s="4"/>
      <c r="GF645" s="4"/>
      <c r="GG645" s="4"/>
      <c r="GH645" s="4"/>
      <c r="GI645" s="4"/>
      <c r="GJ645" s="4"/>
      <c r="GK645" s="4"/>
      <c r="GL645" s="4"/>
      <c r="GM645" s="4"/>
      <c r="GN645" s="4"/>
      <c r="GO645" s="4"/>
      <c r="GP645" s="4"/>
      <c r="GQ645" s="4"/>
      <c r="GR645" s="4"/>
      <c r="GS645" s="4"/>
      <c r="GT645" s="4"/>
      <c r="GU645" s="4"/>
      <c r="GV645" s="4"/>
      <c r="GW645" s="4"/>
      <c r="GX645" s="4"/>
      <c r="GY645" s="4"/>
      <c r="GZ645" s="4"/>
      <c r="HA645" s="4"/>
      <c r="HB645" s="4"/>
      <c r="HC645" s="4"/>
      <c r="HD645" s="4"/>
      <c r="HE645" s="4"/>
      <c r="HF645" s="4"/>
      <c r="HG645" s="4"/>
      <c r="HH645" s="4"/>
      <c r="HI645" s="4"/>
      <c r="HJ645" s="4"/>
      <c r="HK645" s="4"/>
      <c r="HL645" s="4"/>
      <c r="HM645" s="4"/>
      <c r="HN645" s="4"/>
      <c r="HO645" s="4"/>
      <c r="HP645" s="4"/>
      <c r="HQ645" s="4"/>
      <c r="HR645" s="4"/>
      <c r="HS645" s="4"/>
      <c r="HT645" s="4"/>
      <c r="HU645" s="4"/>
      <c r="HV645" s="4"/>
      <c r="HW645" s="4"/>
      <c r="HX645" s="4"/>
      <c r="HY645" s="4"/>
      <c r="HZ645" s="4"/>
      <c r="IA645" s="4"/>
      <c r="IB645" s="4"/>
      <c r="IC645" s="4"/>
      <c r="ID645" s="4"/>
      <c r="IE645" s="4"/>
      <c r="IF645" s="4"/>
      <c r="IG645" s="4"/>
      <c r="IH645" s="4"/>
      <c r="II645" s="4"/>
      <c r="IJ645" s="4"/>
      <c r="IK645" s="4"/>
      <c r="IL645" s="4"/>
      <c r="IM645" s="4"/>
      <c r="IN645" s="4"/>
      <c r="IO645" s="4"/>
      <c r="IP645" s="4"/>
      <c r="IQ645" s="4"/>
      <c r="IR645" s="4"/>
      <c r="IS645" s="4"/>
      <c r="IT645" s="4"/>
      <c r="IU645" s="4"/>
      <c r="IV645" s="4"/>
      <c r="IW645" s="4"/>
      <c r="IX645" s="4"/>
      <c r="IY645" s="4"/>
      <c r="IZ645" s="4"/>
      <c r="JA645" s="4"/>
      <c r="JB645" s="4"/>
      <c r="JC645" s="4"/>
      <c r="JD645" s="4"/>
      <c r="JE645" s="4"/>
      <c r="JF645" s="4"/>
      <c r="JG645" s="4"/>
      <c r="JH645" s="4"/>
      <c r="JI645" s="4"/>
      <c r="JJ645" s="4"/>
      <c r="JK645" s="4"/>
      <c r="JL645" s="4"/>
      <c r="JM645" s="4"/>
      <c r="JN645" s="4"/>
      <c r="JO645" s="4"/>
      <c r="JP645" s="4"/>
      <c r="JQ645" s="4"/>
      <c r="JR645" s="4"/>
      <c r="JS645" s="4"/>
      <c r="JT645" s="4"/>
      <c r="JU645" s="4"/>
      <c r="JV645" s="4"/>
      <c r="JW645" s="4"/>
      <c r="JX645" s="4"/>
      <c r="JY645" s="4"/>
      <c r="JZ645" s="4"/>
      <c r="KA645" s="4"/>
      <c r="KB645" s="4"/>
      <c r="KC645" s="4"/>
      <c r="KD645" s="4"/>
      <c r="KE645" s="4"/>
      <c r="KF645" s="4"/>
      <c r="KG645" s="4"/>
      <c r="KH645" s="4"/>
      <c r="KI645" s="4"/>
      <c r="KJ645" s="4"/>
      <c r="KK645" s="4"/>
      <c r="KL645" s="4"/>
      <c r="KM645" s="4"/>
      <c r="KN645" s="4"/>
      <c r="KO645" s="4"/>
      <c r="KP645" s="4"/>
      <c r="KQ645" s="4"/>
      <c r="KR645" s="4"/>
      <c r="KS645" s="4"/>
      <c r="KT645" s="4"/>
      <c r="KU645" s="4"/>
      <c r="KV645" s="4"/>
      <c r="KW645" s="4"/>
      <c r="KX645" s="4"/>
      <c r="KY645" s="4"/>
      <c r="KZ645" s="4"/>
      <c r="LA645" s="4"/>
      <c r="LB645" s="4"/>
      <c r="LC645" s="4"/>
      <c r="LD645" s="4"/>
      <c r="LE645" s="4"/>
      <c r="LF645" s="4"/>
      <c r="LG645" s="4"/>
      <c r="LH645" s="4"/>
      <c r="LI645" s="4"/>
      <c r="LJ645" s="4"/>
      <c r="LK645" s="4"/>
      <c r="LL645" s="4"/>
      <c r="LM645" s="4"/>
      <c r="LN645" s="4"/>
      <c r="LO645" s="4"/>
      <c r="LP645" s="4"/>
      <c r="LQ645" s="4"/>
      <c r="LR645" s="4"/>
      <c r="LS645" s="4"/>
      <c r="LT645" s="4"/>
      <c r="LU645" s="4"/>
      <c r="LV645" s="4"/>
      <c r="LW645" s="4"/>
      <c r="LX645" s="4"/>
      <c r="LY645" s="4"/>
      <c r="LZ645" s="4"/>
      <c r="MA645" s="4"/>
      <c r="MB645" s="4"/>
      <c r="MC645" s="4"/>
      <c r="MD645" s="4"/>
      <c r="ME645" s="4"/>
      <c r="MF645" s="4"/>
      <c r="MG645" s="4"/>
      <c r="MH645" s="4"/>
      <c r="MI645" s="4"/>
      <c r="MJ645" s="4"/>
      <c r="MK645" s="4"/>
      <c r="ML645" s="4"/>
      <c r="MM645" s="4"/>
      <c r="MN645" s="4"/>
      <c r="MO645" s="4"/>
      <c r="MP645" s="4"/>
      <c r="MQ645" s="4"/>
      <c r="MR645" s="4"/>
      <c r="MS645" s="4"/>
      <c r="MT645" s="4"/>
      <c r="MU645" s="4"/>
      <c r="MV645" s="4"/>
      <c r="MW645" s="4"/>
      <c r="MX645" s="4"/>
      <c r="MY645" s="4"/>
      <c r="MZ645" s="4"/>
      <c r="NA645" s="4"/>
      <c r="NB645" s="4"/>
      <c r="NC645" s="4"/>
      <c r="ND645" s="4"/>
      <c r="NE645" s="4"/>
      <c r="NF645" s="4"/>
      <c r="NG645" s="4"/>
      <c r="NH645" s="4"/>
      <c r="NI645" s="4"/>
      <c r="NJ645" s="4"/>
      <c r="NK645" s="4"/>
      <c r="NL645" s="4"/>
      <c r="NM645" s="4"/>
      <c r="NN645" s="4"/>
      <c r="NO645" s="4"/>
      <c r="NP645" s="4"/>
      <c r="NQ645" s="4"/>
      <c r="NR645" s="4"/>
      <c r="NS645" s="4"/>
      <c r="NT645" s="4"/>
      <c r="NU645" s="4"/>
      <c r="NV645" s="4"/>
      <c r="NW645" s="4"/>
      <c r="NX645" s="4"/>
      <c r="NY645" s="4"/>
      <c r="NZ645" s="4"/>
      <c r="OA645" s="4"/>
      <c r="OB645" s="4"/>
      <c r="OC645" s="4"/>
      <c r="OD645" s="4"/>
      <c r="OE645" s="4"/>
      <c r="OF645" s="4"/>
      <c r="OG645" s="4"/>
      <c r="OH645" s="4"/>
      <c r="OI645" s="4"/>
      <c r="OJ645" s="4"/>
      <c r="OK645" s="4"/>
      <c r="OL645" s="4"/>
      <c r="OM645" s="4"/>
      <c r="ON645" s="4"/>
      <c r="OO645" s="4"/>
      <c r="OP645" s="4"/>
      <c r="OQ645" s="4"/>
      <c r="OR645" s="4"/>
      <c r="OS645" s="4"/>
      <c r="OT645" s="4"/>
      <c r="OU645" s="4"/>
      <c r="OV645" s="4"/>
      <c r="OW645" s="4"/>
      <c r="OX645" s="4"/>
      <c r="OY645" s="4"/>
      <c r="OZ645" s="4"/>
      <c r="PA645" s="4"/>
    </row>
    <row r="646" spans="1:417" s="16" customFormat="1" ht="37.5" customHeight="1" thickBot="1" x14ac:dyDescent="0.3">
      <c r="A646" s="323"/>
      <c r="B646" s="44" t="str">
        <f t="shared" si="521"/>
        <v>ГБУЗ АО Городская поликлиника №2</v>
      </c>
      <c r="C646" s="319"/>
      <c r="D646" s="19" t="str">
        <f t="shared" si="523"/>
        <v>Паллиативная медицинская помощь</v>
      </c>
      <c r="E646" s="286"/>
      <c r="F646" s="44" t="str">
        <f t="shared" si="473"/>
        <v>амбулаторно</v>
      </c>
      <c r="G646" s="286"/>
      <c r="H646" s="44" t="str">
        <f t="shared" si="474"/>
        <v>Не предусмотрено</v>
      </c>
      <c r="I646" s="286"/>
      <c r="J646" s="44" t="str">
        <f t="shared" si="524"/>
        <v>Паллиативная медицинская помощь</v>
      </c>
      <c r="K646" s="69" t="s">
        <v>40</v>
      </c>
      <c r="L646" s="70" t="s">
        <v>118</v>
      </c>
      <c r="M646" s="76" t="s">
        <v>42</v>
      </c>
      <c r="N646" s="96">
        <v>2272</v>
      </c>
      <c r="O646" s="162">
        <v>1710</v>
      </c>
      <c r="P646" s="174"/>
      <c r="Q646" s="205">
        <f t="shared" si="526"/>
        <v>100.35211267605634</v>
      </c>
      <c r="R646" s="277"/>
      <c r="S646" s="282"/>
      <c r="T646" s="278"/>
      <c r="U646" s="290"/>
      <c r="V646" s="295"/>
      <c r="W646" s="308"/>
      <c r="X646" s="30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  <c r="DE646" s="4"/>
      <c r="DF646" s="4"/>
      <c r="DG646" s="4"/>
      <c r="DH646" s="4"/>
      <c r="DI646" s="4"/>
      <c r="DJ646" s="4"/>
      <c r="DK646" s="4"/>
      <c r="DL646" s="4"/>
      <c r="DM646" s="4"/>
      <c r="DN646" s="4"/>
      <c r="DO646" s="4"/>
      <c r="DP646" s="4"/>
      <c r="DQ646" s="4"/>
      <c r="DR646" s="4"/>
      <c r="DS646" s="4"/>
      <c r="DT646" s="4"/>
      <c r="DU646" s="4"/>
      <c r="DV646" s="4"/>
      <c r="DW646" s="4"/>
      <c r="DX646" s="4"/>
      <c r="DY646" s="4"/>
      <c r="DZ646" s="4"/>
      <c r="EA646" s="4"/>
      <c r="EB646" s="4"/>
      <c r="EC646" s="4"/>
      <c r="ED646" s="4"/>
      <c r="EE646" s="4"/>
      <c r="EF646" s="4"/>
      <c r="EG646" s="4"/>
      <c r="EH646" s="4"/>
      <c r="EI646" s="4"/>
      <c r="EJ646" s="4"/>
      <c r="EK646" s="4"/>
      <c r="EL646" s="4"/>
      <c r="EM646" s="4"/>
      <c r="EN646" s="4"/>
      <c r="EO646" s="4"/>
      <c r="EP646" s="4"/>
      <c r="EQ646" s="4"/>
      <c r="ER646" s="4"/>
      <c r="ES646" s="4"/>
      <c r="ET646" s="4"/>
      <c r="EU646" s="4"/>
      <c r="EV646" s="4"/>
      <c r="EW646" s="4"/>
      <c r="EX646" s="4"/>
      <c r="EY646" s="4"/>
      <c r="EZ646" s="4"/>
      <c r="FA646" s="4"/>
      <c r="FB646" s="4"/>
      <c r="FC646" s="4"/>
      <c r="FD646" s="4"/>
      <c r="FE646" s="4"/>
      <c r="FF646" s="4"/>
      <c r="FG646" s="4"/>
      <c r="FH646" s="4"/>
      <c r="FI646" s="4"/>
      <c r="FJ646" s="4"/>
      <c r="FK646" s="4"/>
      <c r="FL646" s="4"/>
      <c r="FM646" s="4"/>
      <c r="FN646" s="4"/>
      <c r="FO646" s="4"/>
      <c r="FP646" s="4"/>
      <c r="FQ646" s="4"/>
      <c r="FR646" s="4"/>
      <c r="FS646" s="4"/>
      <c r="FT646" s="4"/>
      <c r="FU646" s="4"/>
      <c r="FV646" s="4"/>
      <c r="FW646" s="4"/>
      <c r="FX646" s="4"/>
      <c r="FY646" s="4"/>
      <c r="FZ646" s="4"/>
      <c r="GA646" s="4"/>
      <c r="GB646" s="4"/>
      <c r="GC646" s="4"/>
      <c r="GD646" s="4"/>
      <c r="GE646" s="4"/>
      <c r="GF646" s="4"/>
      <c r="GG646" s="4"/>
      <c r="GH646" s="4"/>
      <c r="GI646" s="4"/>
      <c r="GJ646" s="4"/>
      <c r="GK646" s="4"/>
      <c r="GL646" s="4"/>
      <c r="GM646" s="4"/>
      <c r="GN646" s="4"/>
      <c r="GO646" s="4"/>
      <c r="GP646" s="4"/>
      <c r="GQ646" s="4"/>
      <c r="GR646" s="4"/>
      <c r="GS646" s="4"/>
      <c r="GT646" s="4"/>
      <c r="GU646" s="4"/>
      <c r="GV646" s="4"/>
      <c r="GW646" s="4"/>
      <c r="GX646" s="4"/>
      <c r="GY646" s="4"/>
      <c r="GZ646" s="4"/>
      <c r="HA646" s="4"/>
      <c r="HB646" s="4"/>
      <c r="HC646" s="4"/>
      <c r="HD646" s="4"/>
      <c r="HE646" s="4"/>
      <c r="HF646" s="4"/>
      <c r="HG646" s="4"/>
      <c r="HH646" s="4"/>
      <c r="HI646" s="4"/>
      <c r="HJ646" s="4"/>
      <c r="HK646" s="4"/>
      <c r="HL646" s="4"/>
      <c r="HM646" s="4"/>
      <c r="HN646" s="4"/>
      <c r="HO646" s="4"/>
      <c r="HP646" s="4"/>
      <c r="HQ646" s="4"/>
      <c r="HR646" s="4"/>
      <c r="HS646" s="4"/>
      <c r="HT646" s="4"/>
      <c r="HU646" s="4"/>
      <c r="HV646" s="4"/>
      <c r="HW646" s="4"/>
      <c r="HX646" s="4"/>
      <c r="HY646" s="4"/>
      <c r="HZ646" s="4"/>
      <c r="IA646" s="4"/>
      <c r="IB646" s="4"/>
      <c r="IC646" s="4"/>
      <c r="ID646" s="4"/>
      <c r="IE646" s="4"/>
      <c r="IF646" s="4"/>
      <c r="IG646" s="4"/>
      <c r="IH646" s="4"/>
      <c r="II646" s="4"/>
      <c r="IJ646" s="4"/>
      <c r="IK646" s="4"/>
      <c r="IL646" s="4"/>
      <c r="IM646" s="4"/>
      <c r="IN646" s="4"/>
      <c r="IO646" s="4"/>
      <c r="IP646" s="4"/>
      <c r="IQ646" s="4"/>
      <c r="IR646" s="4"/>
      <c r="IS646" s="4"/>
      <c r="IT646" s="4"/>
      <c r="IU646" s="4"/>
      <c r="IV646" s="4"/>
      <c r="IW646" s="4"/>
      <c r="IX646" s="4"/>
      <c r="IY646" s="4"/>
      <c r="IZ646" s="4"/>
      <c r="JA646" s="4"/>
      <c r="JB646" s="4"/>
      <c r="JC646" s="4"/>
      <c r="JD646" s="4"/>
      <c r="JE646" s="4"/>
      <c r="JF646" s="4"/>
      <c r="JG646" s="4"/>
      <c r="JH646" s="4"/>
      <c r="JI646" s="4"/>
      <c r="JJ646" s="4"/>
      <c r="JK646" s="4"/>
      <c r="JL646" s="4"/>
      <c r="JM646" s="4"/>
      <c r="JN646" s="4"/>
      <c r="JO646" s="4"/>
      <c r="JP646" s="4"/>
      <c r="JQ646" s="4"/>
      <c r="JR646" s="4"/>
      <c r="JS646" s="4"/>
      <c r="JT646" s="4"/>
      <c r="JU646" s="4"/>
      <c r="JV646" s="4"/>
      <c r="JW646" s="4"/>
      <c r="JX646" s="4"/>
      <c r="JY646" s="4"/>
      <c r="JZ646" s="4"/>
      <c r="KA646" s="4"/>
      <c r="KB646" s="4"/>
      <c r="KC646" s="4"/>
      <c r="KD646" s="4"/>
      <c r="KE646" s="4"/>
      <c r="KF646" s="4"/>
      <c r="KG646" s="4"/>
      <c r="KH646" s="4"/>
      <c r="KI646" s="4"/>
      <c r="KJ646" s="4"/>
      <c r="KK646" s="4"/>
      <c r="KL646" s="4"/>
      <c r="KM646" s="4"/>
      <c r="KN646" s="4"/>
      <c r="KO646" s="4"/>
      <c r="KP646" s="4"/>
      <c r="KQ646" s="4"/>
      <c r="KR646" s="4"/>
      <c r="KS646" s="4"/>
      <c r="KT646" s="4"/>
      <c r="KU646" s="4"/>
      <c r="KV646" s="4"/>
      <c r="KW646" s="4"/>
      <c r="KX646" s="4"/>
      <c r="KY646" s="4"/>
      <c r="KZ646" s="4"/>
      <c r="LA646" s="4"/>
      <c r="LB646" s="4"/>
      <c r="LC646" s="4"/>
      <c r="LD646" s="4"/>
      <c r="LE646" s="4"/>
      <c r="LF646" s="4"/>
      <c r="LG646" s="4"/>
      <c r="LH646" s="4"/>
      <c r="LI646" s="4"/>
      <c r="LJ646" s="4"/>
      <c r="LK646" s="4"/>
      <c r="LL646" s="4"/>
      <c r="LM646" s="4"/>
      <c r="LN646" s="4"/>
      <c r="LO646" s="4"/>
      <c r="LP646" s="4"/>
      <c r="LQ646" s="4"/>
      <c r="LR646" s="4"/>
      <c r="LS646" s="4"/>
      <c r="LT646" s="4"/>
      <c r="LU646" s="4"/>
      <c r="LV646" s="4"/>
      <c r="LW646" s="4"/>
      <c r="LX646" s="4"/>
      <c r="LY646" s="4"/>
      <c r="LZ646" s="4"/>
      <c r="MA646" s="4"/>
      <c r="MB646" s="4"/>
      <c r="MC646" s="4"/>
      <c r="MD646" s="4"/>
      <c r="ME646" s="4"/>
      <c r="MF646" s="4"/>
      <c r="MG646" s="4"/>
      <c r="MH646" s="4"/>
      <c r="MI646" s="4"/>
      <c r="MJ646" s="4"/>
      <c r="MK646" s="4"/>
      <c r="ML646" s="4"/>
      <c r="MM646" s="4"/>
      <c r="MN646" s="4"/>
      <c r="MO646" s="4"/>
      <c r="MP646" s="4"/>
      <c r="MQ646" s="4"/>
      <c r="MR646" s="4"/>
      <c r="MS646" s="4"/>
      <c r="MT646" s="4"/>
      <c r="MU646" s="4"/>
      <c r="MV646" s="4"/>
      <c r="MW646" s="4"/>
      <c r="MX646" s="4"/>
      <c r="MY646" s="4"/>
      <c r="MZ646" s="4"/>
      <c r="NA646" s="4"/>
      <c r="NB646" s="4"/>
      <c r="NC646" s="4"/>
      <c r="ND646" s="4"/>
      <c r="NE646" s="4"/>
      <c r="NF646" s="4"/>
      <c r="NG646" s="4"/>
      <c r="NH646" s="4"/>
      <c r="NI646" s="4"/>
      <c r="NJ646" s="4"/>
      <c r="NK646" s="4"/>
      <c r="NL646" s="4"/>
      <c r="NM646" s="4"/>
      <c r="NN646" s="4"/>
      <c r="NO646" s="4"/>
      <c r="NP646" s="4"/>
      <c r="NQ646" s="4"/>
      <c r="NR646" s="4"/>
      <c r="NS646" s="4"/>
      <c r="NT646" s="4"/>
      <c r="NU646" s="4"/>
      <c r="NV646" s="4"/>
      <c r="NW646" s="4"/>
      <c r="NX646" s="4"/>
      <c r="NY646" s="4"/>
      <c r="NZ646" s="4"/>
      <c r="OA646" s="4"/>
      <c r="OB646" s="4"/>
      <c r="OC646" s="4"/>
      <c r="OD646" s="4"/>
      <c r="OE646" s="4"/>
      <c r="OF646" s="4"/>
      <c r="OG646" s="4"/>
      <c r="OH646" s="4"/>
      <c r="OI646" s="4"/>
      <c r="OJ646" s="4"/>
      <c r="OK646" s="4"/>
      <c r="OL646" s="4"/>
      <c r="OM646" s="4"/>
      <c r="ON646" s="4"/>
      <c r="OO646" s="4"/>
      <c r="OP646" s="4"/>
      <c r="OQ646" s="4"/>
      <c r="OR646" s="4"/>
      <c r="OS646" s="4"/>
      <c r="OT646" s="4"/>
      <c r="OU646" s="4"/>
      <c r="OV646" s="4"/>
      <c r="OW646" s="4"/>
      <c r="OX646" s="4"/>
      <c r="OY646" s="4"/>
      <c r="OZ646" s="4"/>
      <c r="PA646" s="4"/>
    </row>
    <row r="647" spans="1:417" s="16" customFormat="1" ht="33" customHeight="1" thickBot="1" x14ac:dyDescent="0.3">
      <c r="A647" s="323"/>
      <c r="B647" s="44" t="str">
        <f t="shared" si="521"/>
        <v>ГБУЗ АО Городская поликлиника №2</v>
      </c>
      <c r="C647" s="297" t="s">
        <v>119</v>
      </c>
      <c r="D647" s="19" t="str">
        <f t="shared" si="523"/>
        <v>ПМСП, не включенная в базовую программу ОМС</v>
      </c>
      <c r="E647" s="287" t="s">
        <v>137</v>
      </c>
      <c r="F647" s="44" t="str">
        <f t="shared" ref="F647:F697" si="531">IF(E647="",F646,E647)</f>
        <v>амбулаторно</v>
      </c>
      <c r="G647" s="287" t="s">
        <v>39</v>
      </c>
      <c r="H647" s="44" t="str">
        <f t="shared" ref="H647:H697" si="532">IF(G647="",H646,G647)</f>
        <v>Первичная медико-санитарная помощь, в части диагностики и лечения</v>
      </c>
      <c r="I647" s="287" t="s">
        <v>65</v>
      </c>
      <c r="J647" s="44" t="str">
        <f t="shared" si="524"/>
        <v>психотерапия</v>
      </c>
      <c r="K647" s="67" t="s">
        <v>128</v>
      </c>
      <c r="L647" s="68" t="s">
        <v>3</v>
      </c>
      <c r="M647" s="68" t="s">
        <v>5</v>
      </c>
      <c r="N647" s="98">
        <v>99</v>
      </c>
      <c r="O647" s="98">
        <v>99</v>
      </c>
      <c r="P647" s="174">
        <f t="shared" si="461"/>
        <v>100</v>
      </c>
      <c r="Q647" s="175" t="str">
        <f t="shared" ref="Q647:Q695" si="533">IF(AND(N647&lt;&gt;0,M647="объем"),(O647/N647*100)/$Y$2*12,"")</f>
        <v/>
      </c>
      <c r="R647" s="276">
        <f>IFERROR(AVERAGE(P647:P649),"")</f>
        <v>100</v>
      </c>
      <c r="S647" s="274">
        <f>AVERAGE(Q647:Q649)</f>
        <v>107.78333333333333</v>
      </c>
      <c r="T647" s="272">
        <f t="shared" ref="T647:T654" si="534">IFERROR((R647*0.7+S647*0.3)*2,S647*2)</f>
        <v>204.67000000000002</v>
      </c>
      <c r="U647" s="301" t="str">
        <f>IF(T647&lt;170,"ГЗ по услуге (работе) НЕ выполнено","")&amp;IF(AND(T647&gt;=170,T647&lt;=200),"ГЗ по услуге (работе) выполнено","")&amp;IF(T647&gt;200,"ГЗ по услуге (работе) ПЕРЕвыполнено","")</f>
        <v>ГЗ по услуге (работе) ПЕРЕвыполнено</v>
      </c>
      <c r="V647" s="284"/>
      <c r="W647" s="308"/>
      <c r="X647" s="30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  <c r="DE647" s="4"/>
      <c r="DF647" s="4"/>
      <c r="DG647" s="4"/>
      <c r="DH647" s="4"/>
      <c r="DI647" s="4"/>
      <c r="DJ647" s="4"/>
      <c r="DK647" s="4"/>
      <c r="DL647" s="4"/>
      <c r="DM647" s="4"/>
      <c r="DN647" s="4"/>
      <c r="DO647" s="4"/>
      <c r="DP647" s="4"/>
      <c r="DQ647" s="4"/>
      <c r="DR647" s="4"/>
      <c r="DS647" s="4"/>
      <c r="DT647" s="4"/>
      <c r="DU647" s="4"/>
      <c r="DV647" s="4"/>
      <c r="DW647" s="4"/>
      <c r="DX647" s="4"/>
      <c r="DY647" s="4"/>
      <c r="DZ647" s="4"/>
      <c r="EA647" s="4"/>
      <c r="EB647" s="4"/>
      <c r="EC647" s="4"/>
      <c r="ED647" s="4"/>
      <c r="EE647" s="4"/>
      <c r="EF647" s="4"/>
      <c r="EG647" s="4"/>
      <c r="EH647" s="4"/>
      <c r="EI647" s="4"/>
      <c r="EJ647" s="4"/>
      <c r="EK647" s="4"/>
      <c r="EL647" s="4"/>
      <c r="EM647" s="4"/>
      <c r="EN647" s="4"/>
      <c r="EO647" s="4"/>
      <c r="EP647" s="4"/>
      <c r="EQ647" s="4"/>
      <c r="ER647" s="4"/>
      <c r="ES647" s="4"/>
      <c r="ET647" s="4"/>
      <c r="EU647" s="4"/>
      <c r="EV647" s="4"/>
      <c r="EW647" s="4"/>
      <c r="EX647" s="4"/>
      <c r="EY647" s="4"/>
      <c r="EZ647" s="4"/>
      <c r="FA647" s="4"/>
      <c r="FB647" s="4"/>
      <c r="FC647" s="4"/>
      <c r="FD647" s="4"/>
      <c r="FE647" s="4"/>
      <c r="FF647" s="4"/>
      <c r="FG647" s="4"/>
      <c r="FH647" s="4"/>
      <c r="FI647" s="4"/>
      <c r="FJ647" s="4"/>
      <c r="FK647" s="4"/>
      <c r="FL647" s="4"/>
      <c r="FM647" s="4"/>
      <c r="FN647" s="4"/>
      <c r="FO647" s="4"/>
      <c r="FP647" s="4"/>
      <c r="FQ647" s="4"/>
      <c r="FR647" s="4"/>
      <c r="FS647" s="4"/>
      <c r="FT647" s="4"/>
      <c r="FU647" s="4"/>
      <c r="FV647" s="4"/>
      <c r="FW647" s="4"/>
      <c r="FX647" s="4"/>
      <c r="FY647" s="4"/>
      <c r="FZ647" s="4"/>
      <c r="GA647" s="4"/>
      <c r="GB647" s="4"/>
      <c r="GC647" s="4"/>
      <c r="GD647" s="4"/>
      <c r="GE647" s="4"/>
      <c r="GF647" s="4"/>
      <c r="GG647" s="4"/>
      <c r="GH647" s="4"/>
      <c r="GI647" s="4"/>
      <c r="GJ647" s="4"/>
      <c r="GK647" s="4"/>
      <c r="GL647" s="4"/>
      <c r="GM647" s="4"/>
      <c r="GN647" s="4"/>
      <c r="GO647" s="4"/>
      <c r="GP647" s="4"/>
      <c r="GQ647" s="4"/>
      <c r="GR647" s="4"/>
      <c r="GS647" s="4"/>
      <c r="GT647" s="4"/>
      <c r="GU647" s="4"/>
      <c r="GV647" s="4"/>
      <c r="GW647" s="4"/>
      <c r="GX647" s="4"/>
      <c r="GY647" s="4"/>
      <c r="GZ647" s="4"/>
      <c r="HA647" s="4"/>
      <c r="HB647" s="4"/>
      <c r="HC647" s="4"/>
      <c r="HD647" s="4"/>
      <c r="HE647" s="4"/>
      <c r="HF647" s="4"/>
      <c r="HG647" s="4"/>
      <c r="HH647" s="4"/>
      <c r="HI647" s="4"/>
      <c r="HJ647" s="4"/>
      <c r="HK647" s="4"/>
      <c r="HL647" s="4"/>
      <c r="HM647" s="4"/>
      <c r="HN647" s="4"/>
      <c r="HO647" s="4"/>
      <c r="HP647" s="4"/>
      <c r="HQ647" s="4"/>
      <c r="HR647" s="4"/>
      <c r="HS647" s="4"/>
      <c r="HT647" s="4"/>
      <c r="HU647" s="4"/>
      <c r="HV647" s="4"/>
      <c r="HW647" s="4"/>
      <c r="HX647" s="4"/>
      <c r="HY647" s="4"/>
      <c r="HZ647" s="4"/>
      <c r="IA647" s="4"/>
      <c r="IB647" s="4"/>
      <c r="IC647" s="4"/>
      <c r="ID647" s="4"/>
      <c r="IE647" s="4"/>
      <c r="IF647" s="4"/>
      <c r="IG647" s="4"/>
      <c r="IH647" s="4"/>
      <c r="II647" s="4"/>
      <c r="IJ647" s="4"/>
      <c r="IK647" s="4"/>
      <c r="IL647" s="4"/>
      <c r="IM647" s="4"/>
      <c r="IN647" s="4"/>
      <c r="IO647" s="4"/>
      <c r="IP647" s="4"/>
      <c r="IQ647" s="4"/>
      <c r="IR647" s="4"/>
      <c r="IS647" s="4"/>
      <c r="IT647" s="4"/>
      <c r="IU647" s="4"/>
      <c r="IV647" s="4"/>
      <c r="IW647" s="4"/>
      <c r="IX647" s="4"/>
      <c r="IY647" s="4"/>
      <c r="IZ647" s="4"/>
      <c r="JA647" s="4"/>
      <c r="JB647" s="4"/>
      <c r="JC647" s="4"/>
      <c r="JD647" s="4"/>
      <c r="JE647" s="4"/>
      <c r="JF647" s="4"/>
      <c r="JG647" s="4"/>
      <c r="JH647" s="4"/>
      <c r="JI647" s="4"/>
      <c r="JJ647" s="4"/>
      <c r="JK647" s="4"/>
      <c r="JL647" s="4"/>
      <c r="JM647" s="4"/>
      <c r="JN647" s="4"/>
      <c r="JO647" s="4"/>
      <c r="JP647" s="4"/>
      <c r="JQ647" s="4"/>
      <c r="JR647" s="4"/>
      <c r="JS647" s="4"/>
      <c r="JT647" s="4"/>
      <c r="JU647" s="4"/>
      <c r="JV647" s="4"/>
      <c r="JW647" s="4"/>
      <c r="JX647" s="4"/>
      <c r="JY647" s="4"/>
      <c r="JZ647" s="4"/>
      <c r="KA647" s="4"/>
      <c r="KB647" s="4"/>
      <c r="KC647" s="4"/>
      <c r="KD647" s="4"/>
      <c r="KE647" s="4"/>
      <c r="KF647" s="4"/>
      <c r="KG647" s="4"/>
      <c r="KH647" s="4"/>
      <c r="KI647" s="4"/>
      <c r="KJ647" s="4"/>
      <c r="KK647" s="4"/>
      <c r="KL647" s="4"/>
      <c r="KM647" s="4"/>
      <c r="KN647" s="4"/>
      <c r="KO647" s="4"/>
      <c r="KP647" s="4"/>
      <c r="KQ647" s="4"/>
      <c r="KR647" s="4"/>
      <c r="KS647" s="4"/>
      <c r="KT647" s="4"/>
      <c r="KU647" s="4"/>
      <c r="KV647" s="4"/>
      <c r="KW647" s="4"/>
      <c r="KX647" s="4"/>
      <c r="KY647" s="4"/>
      <c r="KZ647" s="4"/>
      <c r="LA647" s="4"/>
      <c r="LB647" s="4"/>
      <c r="LC647" s="4"/>
      <c r="LD647" s="4"/>
      <c r="LE647" s="4"/>
      <c r="LF647" s="4"/>
      <c r="LG647" s="4"/>
      <c r="LH647" s="4"/>
      <c r="LI647" s="4"/>
      <c r="LJ647" s="4"/>
      <c r="LK647" s="4"/>
      <c r="LL647" s="4"/>
      <c r="LM647" s="4"/>
      <c r="LN647" s="4"/>
      <c r="LO647" s="4"/>
      <c r="LP647" s="4"/>
      <c r="LQ647" s="4"/>
      <c r="LR647" s="4"/>
      <c r="LS647" s="4"/>
      <c r="LT647" s="4"/>
      <c r="LU647" s="4"/>
      <c r="LV647" s="4"/>
      <c r="LW647" s="4"/>
      <c r="LX647" s="4"/>
      <c r="LY647" s="4"/>
      <c r="LZ647" s="4"/>
      <c r="MA647" s="4"/>
      <c r="MB647" s="4"/>
      <c r="MC647" s="4"/>
      <c r="MD647" s="4"/>
      <c r="ME647" s="4"/>
      <c r="MF647" s="4"/>
      <c r="MG647" s="4"/>
      <c r="MH647" s="4"/>
      <c r="MI647" s="4"/>
      <c r="MJ647" s="4"/>
      <c r="MK647" s="4"/>
      <c r="ML647" s="4"/>
      <c r="MM647" s="4"/>
      <c r="MN647" s="4"/>
      <c r="MO647" s="4"/>
      <c r="MP647" s="4"/>
      <c r="MQ647" s="4"/>
      <c r="MR647" s="4"/>
      <c r="MS647" s="4"/>
      <c r="MT647" s="4"/>
      <c r="MU647" s="4"/>
      <c r="MV647" s="4"/>
      <c r="MW647" s="4"/>
      <c r="MX647" s="4"/>
      <c r="MY647" s="4"/>
      <c r="MZ647" s="4"/>
      <c r="NA647" s="4"/>
      <c r="NB647" s="4"/>
      <c r="NC647" s="4"/>
      <c r="ND647" s="4"/>
      <c r="NE647" s="4"/>
      <c r="NF647" s="4"/>
      <c r="NG647" s="4"/>
      <c r="NH647" s="4"/>
      <c r="NI647" s="4"/>
      <c r="NJ647" s="4"/>
      <c r="NK647" s="4"/>
      <c r="NL647" s="4"/>
      <c r="NM647" s="4"/>
      <c r="NN647" s="4"/>
      <c r="NO647" s="4"/>
      <c r="NP647" s="4"/>
      <c r="NQ647" s="4"/>
      <c r="NR647" s="4"/>
      <c r="NS647" s="4"/>
      <c r="NT647" s="4"/>
      <c r="NU647" s="4"/>
      <c r="NV647" s="4"/>
      <c r="NW647" s="4"/>
      <c r="NX647" s="4"/>
      <c r="NY647" s="4"/>
      <c r="NZ647" s="4"/>
      <c r="OA647" s="4"/>
      <c r="OB647" s="4"/>
      <c r="OC647" s="4"/>
      <c r="OD647" s="4"/>
      <c r="OE647" s="4"/>
      <c r="OF647" s="4"/>
      <c r="OG647" s="4"/>
      <c r="OH647" s="4"/>
      <c r="OI647" s="4"/>
      <c r="OJ647" s="4"/>
      <c r="OK647" s="4"/>
      <c r="OL647" s="4"/>
      <c r="OM647" s="4"/>
      <c r="ON647" s="4"/>
      <c r="OO647" s="4"/>
      <c r="OP647" s="4"/>
      <c r="OQ647" s="4"/>
      <c r="OR647" s="4"/>
      <c r="OS647" s="4"/>
      <c r="OT647" s="4"/>
      <c r="OU647" s="4"/>
      <c r="OV647" s="4"/>
      <c r="OW647" s="4"/>
      <c r="OX647" s="4"/>
      <c r="OY647" s="4"/>
      <c r="OZ647" s="4"/>
      <c r="PA647" s="4"/>
    </row>
    <row r="648" spans="1:417" s="16" customFormat="1" ht="34.5" customHeight="1" thickBot="1" x14ac:dyDescent="0.3">
      <c r="A648" s="323"/>
      <c r="B648" s="44" t="str">
        <f t="shared" si="521"/>
        <v>ГБУЗ АО Городская поликлиника №2</v>
      </c>
      <c r="C648" s="298"/>
      <c r="D648" s="19" t="str">
        <f t="shared" si="523"/>
        <v>ПМСП, не включенная в базовую программу ОМС</v>
      </c>
      <c r="E648" s="288"/>
      <c r="F648" s="44" t="str">
        <f t="shared" si="531"/>
        <v>амбулаторно</v>
      </c>
      <c r="G648" s="288"/>
      <c r="H648" s="44" t="str">
        <f t="shared" si="532"/>
        <v>Первичная медико-санитарная помощь, в части диагностики и лечения</v>
      </c>
      <c r="I648" s="288"/>
      <c r="J648" s="44" t="str">
        <f t="shared" si="524"/>
        <v>психотерапия</v>
      </c>
      <c r="K648" s="69" t="s">
        <v>40</v>
      </c>
      <c r="L648" s="65" t="s">
        <v>118</v>
      </c>
      <c r="M648" s="66" t="s">
        <v>42</v>
      </c>
      <c r="N648" s="96">
        <v>3000</v>
      </c>
      <c r="O648" s="164">
        <v>2364</v>
      </c>
      <c r="P648" s="174"/>
      <c r="Q648" s="175">
        <f t="shared" si="533"/>
        <v>105.06666666666666</v>
      </c>
      <c r="R648" s="280"/>
      <c r="S648" s="281"/>
      <c r="T648" s="273"/>
      <c r="U648" s="306"/>
      <c r="V648" s="285"/>
      <c r="W648" s="308"/>
      <c r="X648" s="30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  <c r="DE648" s="4"/>
      <c r="DF648" s="4"/>
      <c r="DG648" s="4"/>
      <c r="DH648" s="4"/>
      <c r="DI648" s="4"/>
      <c r="DJ648" s="4"/>
      <c r="DK648" s="4"/>
      <c r="DL648" s="4"/>
      <c r="DM648" s="4"/>
      <c r="DN648" s="4"/>
      <c r="DO648" s="4"/>
      <c r="DP648" s="4"/>
      <c r="DQ648" s="4"/>
      <c r="DR648" s="4"/>
      <c r="DS648" s="4"/>
      <c r="DT648" s="4"/>
      <c r="DU648" s="4"/>
      <c r="DV648" s="4"/>
      <c r="DW648" s="4"/>
      <c r="DX648" s="4"/>
      <c r="DY648" s="4"/>
      <c r="DZ648" s="4"/>
      <c r="EA648" s="4"/>
      <c r="EB648" s="4"/>
      <c r="EC648" s="4"/>
      <c r="ED648" s="4"/>
      <c r="EE648" s="4"/>
      <c r="EF648" s="4"/>
      <c r="EG648" s="4"/>
      <c r="EH648" s="4"/>
      <c r="EI648" s="4"/>
      <c r="EJ648" s="4"/>
      <c r="EK648" s="4"/>
      <c r="EL648" s="4"/>
      <c r="EM648" s="4"/>
      <c r="EN648" s="4"/>
      <c r="EO648" s="4"/>
      <c r="EP648" s="4"/>
      <c r="EQ648" s="4"/>
      <c r="ER648" s="4"/>
      <c r="ES648" s="4"/>
      <c r="ET648" s="4"/>
      <c r="EU648" s="4"/>
      <c r="EV648" s="4"/>
      <c r="EW648" s="4"/>
      <c r="EX648" s="4"/>
      <c r="EY648" s="4"/>
      <c r="EZ648" s="4"/>
      <c r="FA648" s="4"/>
      <c r="FB648" s="4"/>
      <c r="FC648" s="4"/>
      <c r="FD648" s="4"/>
      <c r="FE648" s="4"/>
      <c r="FF648" s="4"/>
      <c r="FG648" s="4"/>
      <c r="FH648" s="4"/>
      <c r="FI648" s="4"/>
      <c r="FJ648" s="4"/>
      <c r="FK648" s="4"/>
      <c r="FL648" s="4"/>
      <c r="FM648" s="4"/>
      <c r="FN648" s="4"/>
      <c r="FO648" s="4"/>
      <c r="FP648" s="4"/>
      <c r="FQ648" s="4"/>
      <c r="FR648" s="4"/>
      <c r="FS648" s="4"/>
      <c r="FT648" s="4"/>
      <c r="FU648" s="4"/>
      <c r="FV648" s="4"/>
      <c r="FW648" s="4"/>
      <c r="FX648" s="4"/>
      <c r="FY648" s="4"/>
      <c r="FZ648" s="4"/>
      <c r="GA648" s="4"/>
      <c r="GB648" s="4"/>
      <c r="GC648" s="4"/>
      <c r="GD648" s="4"/>
      <c r="GE648" s="4"/>
      <c r="GF648" s="4"/>
      <c r="GG648" s="4"/>
      <c r="GH648" s="4"/>
      <c r="GI648" s="4"/>
      <c r="GJ648" s="4"/>
      <c r="GK648" s="4"/>
      <c r="GL648" s="4"/>
      <c r="GM648" s="4"/>
      <c r="GN648" s="4"/>
      <c r="GO648" s="4"/>
      <c r="GP648" s="4"/>
      <c r="GQ648" s="4"/>
      <c r="GR648" s="4"/>
      <c r="GS648" s="4"/>
      <c r="GT648" s="4"/>
      <c r="GU648" s="4"/>
      <c r="GV648" s="4"/>
      <c r="GW648" s="4"/>
      <c r="GX648" s="4"/>
      <c r="GY648" s="4"/>
      <c r="GZ648" s="4"/>
      <c r="HA648" s="4"/>
      <c r="HB648" s="4"/>
      <c r="HC648" s="4"/>
      <c r="HD648" s="4"/>
      <c r="HE648" s="4"/>
      <c r="HF648" s="4"/>
      <c r="HG648" s="4"/>
      <c r="HH648" s="4"/>
      <c r="HI648" s="4"/>
      <c r="HJ648" s="4"/>
      <c r="HK648" s="4"/>
      <c r="HL648" s="4"/>
      <c r="HM648" s="4"/>
      <c r="HN648" s="4"/>
      <c r="HO648" s="4"/>
      <c r="HP648" s="4"/>
      <c r="HQ648" s="4"/>
      <c r="HR648" s="4"/>
      <c r="HS648" s="4"/>
      <c r="HT648" s="4"/>
      <c r="HU648" s="4"/>
      <c r="HV648" s="4"/>
      <c r="HW648" s="4"/>
      <c r="HX648" s="4"/>
      <c r="HY648" s="4"/>
      <c r="HZ648" s="4"/>
      <c r="IA648" s="4"/>
      <c r="IB648" s="4"/>
      <c r="IC648" s="4"/>
      <c r="ID648" s="4"/>
      <c r="IE648" s="4"/>
      <c r="IF648" s="4"/>
      <c r="IG648" s="4"/>
      <c r="IH648" s="4"/>
      <c r="II648" s="4"/>
      <c r="IJ648" s="4"/>
      <c r="IK648" s="4"/>
      <c r="IL648" s="4"/>
      <c r="IM648" s="4"/>
      <c r="IN648" s="4"/>
      <c r="IO648" s="4"/>
      <c r="IP648" s="4"/>
      <c r="IQ648" s="4"/>
      <c r="IR648" s="4"/>
      <c r="IS648" s="4"/>
      <c r="IT648" s="4"/>
      <c r="IU648" s="4"/>
      <c r="IV648" s="4"/>
      <c r="IW648" s="4"/>
      <c r="IX648" s="4"/>
      <c r="IY648" s="4"/>
      <c r="IZ648" s="4"/>
      <c r="JA648" s="4"/>
      <c r="JB648" s="4"/>
      <c r="JC648" s="4"/>
      <c r="JD648" s="4"/>
      <c r="JE648" s="4"/>
      <c r="JF648" s="4"/>
      <c r="JG648" s="4"/>
      <c r="JH648" s="4"/>
      <c r="JI648" s="4"/>
      <c r="JJ648" s="4"/>
      <c r="JK648" s="4"/>
      <c r="JL648" s="4"/>
      <c r="JM648" s="4"/>
      <c r="JN648" s="4"/>
      <c r="JO648" s="4"/>
      <c r="JP648" s="4"/>
      <c r="JQ648" s="4"/>
      <c r="JR648" s="4"/>
      <c r="JS648" s="4"/>
      <c r="JT648" s="4"/>
      <c r="JU648" s="4"/>
      <c r="JV648" s="4"/>
      <c r="JW648" s="4"/>
      <c r="JX648" s="4"/>
      <c r="JY648" s="4"/>
      <c r="JZ648" s="4"/>
      <c r="KA648" s="4"/>
      <c r="KB648" s="4"/>
      <c r="KC648" s="4"/>
      <c r="KD648" s="4"/>
      <c r="KE648" s="4"/>
      <c r="KF648" s="4"/>
      <c r="KG648" s="4"/>
      <c r="KH648" s="4"/>
      <c r="KI648" s="4"/>
      <c r="KJ648" s="4"/>
      <c r="KK648" s="4"/>
      <c r="KL648" s="4"/>
      <c r="KM648" s="4"/>
      <c r="KN648" s="4"/>
      <c r="KO648" s="4"/>
      <c r="KP648" s="4"/>
      <c r="KQ648" s="4"/>
      <c r="KR648" s="4"/>
      <c r="KS648" s="4"/>
      <c r="KT648" s="4"/>
      <c r="KU648" s="4"/>
      <c r="KV648" s="4"/>
      <c r="KW648" s="4"/>
      <c r="KX648" s="4"/>
      <c r="KY648" s="4"/>
      <c r="KZ648" s="4"/>
      <c r="LA648" s="4"/>
      <c r="LB648" s="4"/>
      <c r="LC648" s="4"/>
      <c r="LD648" s="4"/>
      <c r="LE648" s="4"/>
      <c r="LF648" s="4"/>
      <c r="LG648" s="4"/>
      <c r="LH648" s="4"/>
      <c r="LI648" s="4"/>
      <c r="LJ648" s="4"/>
      <c r="LK648" s="4"/>
      <c r="LL648" s="4"/>
      <c r="LM648" s="4"/>
      <c r="LN648" s="4"/>
      <c r="LO648" s="4"/>
      <c r="LP648" s="4"/>
      <c r="LQ648" s="4"/>
      <c r="LR648" s="4"/>
      <c r="LS648" s="4"/>
      <c r="LT648" s="4"/>
      <c r="LU648" s="4"/>
      <c r="LV648" s="4"/>
      <c r="LW648" s="4"/>
      <c r="LX648" s="4"/>
      <c r="LY648" s="4"/>
      <c r="LZ648" s="4"/>
      <c r="MA648" s="4"/>
      <c r="MB648" s="4"/>
      <c r="MC648" s="4"/>
      <c r="MD648" s="4"/>
      <c r="ME648" s="4"/>
      <c r="MF648" s="4"/>
      <c r="MG648" s="4"/>
      <c r="MH648" s="4"/>
      <c r="MI648" s="4"/>
      <c r="MJ648" s="4"/>
      <c r="MK648" s="4"/>
      <c r="ML648" s="4"/>
      <c r="MM648" s="4"/>
      <c r="MN648" s="4"/>
      <c r="MO648" s="4"/>
      <c r="MP648" s="4"/>
      <c r="MQ648" s="4"/>
      <c r="MR648" s="4"/>
      <c r="MS648" s="4"/>
      <c r="MT648" s="4"/>
      <c r="MU648" s="4"/>
      <c r="MV648" s="4"/>
      <c r="MW648" s="4"/>
      <c r="MX648" s="4"/>
      <c r="MY648" s="4"/>
      <c r="MZ648" s="4"/>
      <c r="NA648" s="4"/>
      <c r="NB648" s="4"/>
      <c r="NC648" s="4"/>
      <c r="ND648" s="4"/>
      <c r="NE648" s="4"/>
      <c r="NF648" s="4"/>
      <c r="NG648" s="4"/>
      <c r="NH648" s="4"/>
      <c r="NI648" s="4"/>
      <c r="NJ648" s="4"/>
      <c r="NK648" s="4"/>
      <c r="NL648" s="4"/>
      <c r="NM648" s="4"/>
      <c r="NN648" s="4"/>
      <c r="NO648" s="4"/>
      <c r="NP648" s="4"/>
      <c r="NQ648" s="4"/>
      <c r="NR648" s="4"/>
      <c r="NS648" s="4"/>
      <c r="NT648" s="4"/>
      <c r="NU648" s="4"/>
      <c r="NV648" s="4"/>
      <c r="NW648" s="4"/>
      <c r="NX648" s="4"/>
      <c r="NY648" s="4"/>
      <c r="NZ648" s="4"/>
      <c r="OA648" s="4"/>
      <c r="OB648" s="4"/>
      <c r="OC648" s="4"/>
      <c r="OD648" s="4"/>
      <c r="OE648" s="4"/>
      <c r="OF648" s="4"/>
      <c r="OG648" s="4"/>
      <c r="OH648" s="4"/>
      <c r="OI648" s="4"/>
      <c r="OJ648" s="4"/>
      <c r="OK648" s="4"/>
      <c r="OL648" s="4"/>
      <c r="OM648" s="4"/>
      <c r="ON648" s="4"/>
      <c r="OO648" s="4"/>
      <c r="OP648" s="4"/>
      <c r="OQ648" s="4"/>
      <c r="OR648" s="4"/>
      <c r="OS648" s="4"/>
      <c r="OT648" s="4"/>
      <c r="OU648" s="4"/>
      <c r="OV648" s="4"/>
      <c r="OW648" s="4"/>
      <c r="OX648" s="4"/>
      <c r="OY648" s="4"/>
      <c r="OZ648" s="4"/>
      <c r="PA648" s="4"/>
    </row>
    <row r="649" spans="1:417" s="16" customFormat="1" ht="33" customHeight="1" thickBot="1" x14ac:dyDescent="0.3">
      <c r="A649" s="323"/>
      <c r="B649" s="44" t="str">
        <f t="shared" si="521"/>
        <v>ГБУЗ АО Городская поликлиника №2</v>
      </c>
      <c r="C649" s="298"/>
      <c r="D649" s="19" t="str">
        <f t="shared" si="523"/>
        <v>ПМСП, не включенная в базовую программу ОМС</v>
      </c>
      <c r="E649" s="288"/>
      <c r="F649" s="44" t="str">
        <f t="shared" si="531"/>
        <v>амбулаторно</v>
      </c>
      <c r="G649" s="288"/>
      <c r="H649" s="44" t="str">
        <f t="shared" si="532"/>
        <v>Первичная медико-санитарная помощь, в части диагностики и лечения</v>
      </c>
      <c r="I649" s="289"/>
      <c r="J649" s="44" t="str">
        <f t="shared" si="524"/>
        <v>психотерапия</v>
      </c>
      <c r="K649" s="69" t="s">
        <v>133</v>
      </c>
      <c r="L649" s="65" t="s">
        <v>118</v>
      </c>
      <c r="M649" s="66" t="s">
        <v>42</v>
      </c>
      <c r="N649" s="96">
        <v>800</v>
      </c>
      <c r="O649" s="95">
        <v>663</v>
      </c>
      <c r="P649" s="174"/>
      <c r="Q649" s="175">
        <f t="shared" si="533"/>
        <v>110.5</v>
      </c>
      <c r="R649" s="277"/>
      <c r="S649" s="275"/>
      <c r="T649" s="278"/>
      <c r="U649" s="302"/>
      <c r="V649" s="286"/>
      <c r="W649" s="308"/>
      <c r="X649" s="30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  <c r="DE649" s="4"/>
      <c r="DF649" s="4"/>
      <c r="DG649" s="4"/>
      <c r="DH649" s="4"/>
      <c r="DI649" s="4"/>
      <c r="DJ649" s="4"/>
      <c r="DK649" s="4"/>
      <c r="DL649" s="4"/>
      <c r="DM649" s="4"/>
      <c r="DN649" s="4"/>
      <c r="DO649" s="4"/>
      <c r="DP649" s="4"/>
      <c r="DQ649" s="4"/>
      <c r="DR649" s="4"/>
      <c r="DS649" s="4"/>
      <c r="DT649" s="4"/>
      <c r="DU649" s="4"/>
      <c r="DV649" s="4"/>
      <c r="DW649" s="4"/>
      <c r="DX649" s="4"/>
      <c r="DY649" s="4"/>
      <c r="DZ649" s="4"/>
      <c r="EA649" s="4"/>
      <c r="EB649" s="4"/>
      <c r="EC649" s="4"/>
      <c r="ED649" s="4"/>
      <c r="EE649" s="4"/>
      <c r="EF649" s="4"/>
      <c r="EG649" s="4"/>
      <c r="EH649" s="4"/>
      <c r="EI649" s="4"/>
      <c r="EJ649" s="4"/>
      <c r="EK649" s="4"/>
      <c r="EL649" s="4"/>
      <c r="EM649" s="4"/>
      <c r="EN649" s="4"/>
      <c r="EO649" s="4"/>
      <c r="EP649" s="4"/>
      <c r="EQ649" s="4"/>
      <c r="ER649" s="4"/>
      <c r="ES649" s="4"/>
      <c r="ET649" s="4"/>
      <c r="EU649" s="4"/>
      <c r="EV649" s="4"/>
      <c r="EW649" s="4"/>
      <c r="EX649" s="4"/>
      <c r="EY649" s="4"/>
      <c r="EZ649" s="4"/>
      <c r="FA649" s="4"/>
      <c r="FB649" s="4"/>
      <c r="FC649" s="4"/>
      <c r="FD649" s="4"/>
      <c r="FE649" s="4"/>
      <c r="FF649" s="4"/>
      <c r="FG649" s="4"/>
      <c r="FH649" s="4"/>
      <c r="FI649" s="4"/>
      <c r="FJ649" s="4"/>
      <c r="FK649" s="4"/>
      <c r="FL649" s="4"/>
      <c r="FM649" s="4"/>
      <c r="FN649" s="4"/>
      <c r="FO649" s="4"/>
      <c r="FP649" s="4"/>
      <c r="FQ649" s="4"/>
      <c r="FR649" s="4"/>
      <c r="FS649" s="4"/>
      <c r="FT649" s="4"/>
      <c r="FU649" s="4"/>
      <c r="FV649" s="4"/>
      <c r="FW649" s="4"/>
      <c r="FX649" s="4"/>
      <c r="FY649" s="4"/>
      <c r="FZ649" s="4"/>
      <c r="GA649" s="4"/>
      <c r="GB649" s="4"/>
      <c r="GC649" s="4"/>
      <c r="GD649" s="4"/>
      <c r="GE649" s="4"/>
      <c r="GF649" s="4"/>
      <c r="GG649" s="4"/>
      <c r="GH649" s="4"/>
      <c r="GI649" s="4"/>
      <c r="GJ649" s="4"/>
      <c r="GK649" s="4"/>
      <c r="GL649" s="4"/>
      <c r="GM649" s="4"/>
      <c r="GN649" s="4"/>
      <c r="GO649" s="4"/>
      <c r="GP649" s="4"/>
      <c r="GQ649" s="4"/>
      <c r="GR649" s="4"/>
      <c r="GS649" s="4"/>
      <c r="GT649" s="4"/>
      <c r="GU649" s="4"/>
      <c r="GV649" s="4"/>
      <c r="GW649" s="4"/>
      <c r="GX649" s="4"/>
      <c r="GY649" s="4"/>
      <c r="GZ649" s="4"/>
      <c r="HA649" s="4"/>
      <c r="HB649" s="4"/>
      <c r="HC649" s="4"/>
      <c r="HD649" s="4"/>
      <c r="HE649" s="4"/>
      <c r="HF649" s="4"/>
      <c r="HG649" s="4"/>
      <c r="HH649" s="4"/>
      <c r="HI649" s="4"/>
      <c r="HJ649" s="4"/>
      <c r="HK649" s="4"/>
      <c r="HL649" s="4"/>
      <c r="HM649" s="4"/>
      <c r="HN649" s="4"/>
      <c r="HO649" s="4"/>
      <c r="HP649" s="4"/>
      <c r="HQ649" s="4"/>
      <c r="HR649" s="4"/>
      <c r="HS649" s="4"/>
      <c r="HT649" s="4"/>
      <c r="HU649" s="4"/>
      <c r="HV649" s="4"/>
      <c r="HW649" s="4"/>
      <c r="HX649" s="4"/>
      <c r="HY649" s="4"/>
      <c r="HZ649" s="4"/>
      <c r="IA649" s="4"/>
      <c r="IB649" s="4"/>
      <c r="IC649" s="4"/>
      <c r="ID649" s="4"/>
      <c r="IE649" s="4"/>
      <c r="IF649" s="4"/>
      <c r="IG649" s="4"/>
      <c r="IH649" s="4"/>
      <c r="II649" s="4"/>
      <c r="IJ649" s="4"/>
      <c r="IK649" s="4"/>
      <c r="IL649" s="4"/>
      <c r="IM649" s="4"/>
      <c r="IN649" s="4"/>
      <c r="IO649" s="4"/>
      <c r="IP649" s="4"/>
      <c r="IQ649" s="4"/>
      <c r="IR649" s="4"/>
      <c r="IS649" s="4"/>
      <c r="IT649" s="4"/>
      <c r="IU649" s="4"/>
      <c r="IV649" s="4"/>
      <c r="IW649" s="4"/>
      <c r="IX649" s="4"/>
      <c r="IY649" s="4"/>
      <c r="IZ649" s="4"/>
      <c r="JA649" s="4"/>
      <c r="JB649" s="4"/>
      <c r="JC649" s="4"/>
      <c r="JD649" s="4"/>
      <c r="JE649" s="4"/>
      <c r="JF649" s="4"/>
      <c r="JG649" s="4"/>
      <c r="JH649" s="4"/>
      <c r="JI649" s="4"/>
      <c r="JJ649" s="4"/>
      <c r="JK649" s="4"/>
      <c r="JL649" s="4"/>
      <c r="JM649" s="4"/>
      <c r="JN649" s="4"/>
      <c r="JO649" s="4"/>
      <c r="JP649" s="4"/>
      <c r="JQ649" s="4"/>
      <c r="JR649" s="4"/>
      <c r="JS649" s="4"/>
      <c r="JT649" s="4"/>
      <c r="JU649" s="4"/>
      <c r="JV649" s="4"/>
      <c r="JW649" s="4"/>
      <c r="JX649" s="4"/>
      <c r="JY649" s="4"/>
      <c r="JZ649" s="4"/>
      <c r="KA649" s="4"/>
      <c r="KB649" s="4"/>
      <c r="KC649" s="4"/>
      <c r="KD649" s="4"/>
      <c r="KE649" s="4"/>
      <c r="KF649" s="4"/>
      <c r="KG649" s="4"/>
      <c r="KH649" s="4"/>
      <c r="KI649" s="4"/>
      <c r="KJ649" s="4"/>
      <c r="KK649" s="4"/>
      <c r="KL649" s="4"/>
      <c r="KM649" s="4"/>
      <c r="KN649" s="4"/>
      <c r="KO649" s="4"/>
      <c r="KP649" s="4"/>
      <c r="KQ649" s="4"/>
      <c r="KR649" s="4"/>
      <c r="KS649" s="4"/>
      <c r="KT649" s="4"/>
      <c r="KU649" s="4"/>
      <c r="KV649" s="4"/>
      <c r="KW649" s="4"/>
      <c r="KX649" s="4"/>
      <c r="KY649" s="4"/>
      <c r="KZ649" s="4"/>
      <c r="LA649" s="4"/>
      <c r="LB649" s="4"/>
      <c r="LC649" s="4"/>
      <c r="LD649" s="4"/>
      <c r="LE649" s="4"/>
      <c r="LF649" s="4"/>
      <c r="LG649" s="4"/>
      <c r="LH649" s="4"/>
      <c r="LI649" s="4"/>
      <c r="LJ649" s="4"/>
      <c r="LK649" s="4"/>
      <c r="LL649" s="4"/>
      <c r="LM649" s="4"/>
      <c r="LN649" s="4"/>
      <c r="LO649" s="4"/>
      <c r="LP649" s="4"/>
      <c r="LQ649" s="4"/>
      <c r="LR649" s="4"/>
      <c r="LS649" s="4"/>
      <c r="LT649" s="4"/>
      <c r="LU649" s="4"/>
      <c r="LV649" s="4"/>
      <c r="LW649" s="4"/>
      <c r="LX649" s="4"/>
      <c r="LY649" s="4"/>
      <c r="LZ649" s="4"/>
      <c r="MA649" s="4"/>
      <c r="MB649" s="4"/>
      <c r="MC649" s="4"/>
      <c r="MD649" s="4"/>
      <c r="ME649" s="4"/>
      <c r="MF649" s="4"/>
      <c r="MG649" s="4"/>
      <c r="MH649" s="4"/>
      <c r="MI649" s="4"/>
      <c r="MJ649" s="4"/>
      <c r="MK649" s="4"/>
      <c r="ML649" s="4"/>
      <c r="MM649" s="4"/>
      <c r="MN649" s="4"/>
      <c r="MO649" s="4"/>
      <c r="MP649" s="4"/>
      <c r="MQ649" s="4"/>
      <c r="MR649" s="4"/>
      <c r="MS649" s="4"/>
      <c r="MT649" s="4"/>
      <c r="MU649" s="4"/>
      <c r="MV649" s="4"/>
      <c r="MW649" s="4"/>
      <c r="MX649" s="4"/>
      <c r="MY649" s="4"/>
      <c r="MZ649" s="4"/>
      <c r="NA649" s="4"/>
      <c r="NB649" s="4"/>
      <c r="NC649" s="4"/>
      <c r="ND649" s="4"/>
      <c r="NE649" s="4"/>
      <c r="NF649" s="4"/>
      <c r="NG649" s="4"/>
      <c r="NH649" s="4"/>
      <c r="NI649" s="4"/>
      <c r="NJ649" s="4"/>
      <c r="NK649" s="4"/>
      <c r="NL649" s="4"/>
      <c r="NM649" s="4"/>
      <c r="NN649" s="4"/>
      <c r="NO649" s="4"/>
      <c r="NP649" s="4"/>
      <c r="NQ649" s="4"/>
      <c r="NR649" s="4"/>
      <c r="NS649" s="4"/>
      <c r="NT649" s="4"/>
      <c r="NU649" s="4"/>
      <c r="NV649" s="4"/>
      <c r="NW649" s="4"/>
      <c r="NX649" s="4"/>
      <c r="NY649" s="4"/>
      <c r="NZ649" s="4"/>
      <c r="OA649" s="4"/>
      <c r="OB649" s="4"/>
      <c r="OC649" s="4"/>
      <c r="OD649" s="4"/>
      <c r="OE649" s="4"/>
      <c r="OF649" s="4"/>
      <c r="OG649" s="4"/>
      <c r="OH649" s="4"/>
      <c r="OI649" s="4"/>
      <c r="OJ649" s="4"/>
      <c r="OK649" s="4"/>
      <c r="OL649" s="4"/>
      <c r="OM649" s="4"/>
      <c r="ON649" s="4"/>
      <c r="OO649" s="4"/>
      <c r="OP649" s="4"/>
      <c r="OQ649" s="4"/>
      <c r="OR649" s="4"/>
      <c r="OS649" s="4"/>
      <c r="OT649" s="4"/>
      <c r="OU649" s="4"/>
      <c r="OV649" s="4"/>
      <c r="OW649" s="4"/>
      <c r="OX649" s="4"/>
      <c r="OY649" s="4"/>
      <c r="OZ649" s="4"/>
      <c r="PA649" s="4"/>
    </row>
    <row r="650" spans="1:417" s="16" customFormat="1" ht="33" customHeight="1" thickBot="1" x14ac:dyDescent="0.3">
      <c r="A650" s="323"/>
      <c r="B650" s="44" t="str">
        <f t="shared" si="521"/>
        <v>ГБУЗ АО Городская поликлиника №2</v>
      </c>
      <c r="C650" s="298"/>
      <c r="D650" s="19" t="str">
        <f t="shared" si="523"/>
        <v>ПМСП, не включенная в базовую программу ОМС</v>
      </c>
      <c r="E650" s="288"/>
      <c r="F650" s="44" t="str">
        <f t="shared" si="531"/>
        <v>амбулаторно</v>
      </c>
      <c r="G650" s="288"/>
      <c r="H650" s="44" t="str">
        <f t="shared" si="532"/>
        <v>Первичная медико-санитарная помощь, в части диагностики и лечения</v>
      </c>
      <c r="I650" s="287" t="s">
        <v>240</v>
      </c>
      <c r="J650" s="44" t="str">
        <f t="shared" si="524"/>
        <v>Вакцинация</v>
      </c>
      <c r="K650" s="68" t="s">
        <v>128</v>
      </c>
      <c r="L650" s="67" t="s">
        <v>3</v>
      </c>
      <c r="M650" s="67" t="s">
        <v>5</v>
      </c>
      <c r="N650" s="98">
        <v>99</v>
      </c>
      <c r="O650" s="98">
        <v>99</v>
      </c>
      <c r="P650" s="174">
        <f t="shared" si="461"/>
        <v>100</v>
      </c>
      <c r="Q650" s="175"/>
      <c r="R650" s="276">
        <f t="shared" ref="R650:R654" si="535">IFERROR(AVERAGE(P650:P651),"")</f>
        <v>100</v>
      </c>
      <c r="S650" s="274">
        <f>AVERAGE(Q650:Q651)</f>
        <v>0</v>
      </c>
      <c r="T650" s="272">
        <f t="shared" si="534"/>
        <v>140</v>
      </c>
      <c r="U650" s="301" t="str">
        <f>IF(T650&lt;170,"ГЗ по услуге (работе) НЕ выполнено","")&amp;IF(AND(T650&gt;=170,T650&lt;=200),"ГЗ по услуге (работе) выполнено","")&amp;IF(T650&gt;200,"ГЗ по услуге (работе) ПЕРЕвыполнено","")</f>
        <v>ГЗ по услуге (работе) НЕ выполнено</v>
      </c>
      <c r="V650" s="284"/>
      <c r="W650" s="308"/>
      <c r="X650" s="30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  <c r="DE650" s="4"/>
      <c r="DF650" s="4"/>
      <c r="DG650" s="4"/>
      <c r="DH650" s="4"/>
      <c r="DI650" s="4"/>
      <c r="DJ650" s="4"/>
      <c r="DK650" s="4"/>
      <c r="DL650" s="4"/>
      <c r="DM650" s="4"/>
      <c r="DN650" s="4"/>
      <c r="DO650" s="4"/>
      <c r="DP650" s="4"/>
      <c r="DQ650" s="4"/>
      <c r="DR650" s="4"/>
      <c r="DS650" s="4"/>
      <c r="DT650" s="4"/>
      <c r="DU650" s="4"/>
      <c r="DV650" s="4"/>
      <c r="DW650" s="4"/>
      <c r="DX650" s="4"/>
      <c r="DY650" s="4"/>
      <c r="DZ650" s="4"/>
      <c r="EA650" s="4"/>
      <c r="EB650" s="4"/>
      <c r="EC650" s="4"/>
      <c r="ED650" s="4"/>
      <c r="EE650" s="4"/>
      <c r="EF650" s="4"/>
      <c r="EG650" s="4"/>
      <c r="EH650" s="4"/>
      <c r="EI650" s="4"/>
      <c r="EJ650" s="4"/>
      <c r="EK650" s="4"/>
      <c r="EL650" s="4"/>
      <c r="EM650" s="4"/>
      <c r="EN650" s="4"/>
      <c r="EO650" s="4"/>
      <c r="EP650" s="4"/>
      <c r="EQ650" s="4"/>
      <c r="ER650" s="4"/>
      <c r="ES650" s="4"/>
      <c r="ET650" s="4"/>
      <c r="EU650" s="4"/>
      <c r="EV650" s="4"/>
      <c r="EW650" s="4"/>
      <c r="EX650" s="4"/>
      <c r="EY650" s="4"/>
      <c r="EZ650" s="4"/>
      <c r="FA650" s="4"/>
      <c r="FB650" s="4"/>
      <c r="FC650" s="4"/>
      <c r="FD650" s="4"/>
      <c r="FE650" s="4"/>
      <c r="FF650" s="4"/>
      <c r="FG650" s="4"/>
      <c r="FH650" s="4"/>
      <c r="FI650" s="4"/>
      <c r="FJ650" s="4"/>
      <c r="FK650" s="4"/>
      <c r="FL650" s="4"/>
      <c r="FM650" s="4"/>
      <c r="FN650" s="4"/>
      <c r="FO650" s="4"/>
      <c r="FP650" s="4"/>
      <c r="FQ650" s="4"/>
      <c r="FR650" s="4"/>
      <c r="FS650" s="4"/>
      <c r="FT650" s="4"/>
      <c r="FU650" s="4"/>
      <c r="FV650" s="4"/>
      <c r="FW650" s="4"/>
      <c r="FX650" s="4"/>
      <c r="FY650" s="4"/>
      <c r="FZ650" s="4"/>
      <c r="GA650" s="4"/>
      <c r="GB650" s="4"/>
      <c r="GC650" s="4"/>
      <c r="GD650" s="4"/>
      <c r="GE650" s="4"/>
      <c r="GF650" s="4"/>
      <c r="GG650" s="4"/>
      <c r="GH650" s="4"/>
      <c r="GI650" s="4"/>
      <c r="GJ650" s="4"/>
      <c r="GK650" s="4"/>
      <c r="GL650" s="4"/>
      <c r="GM650" s="4"/>
      <c r="GN650" s="4"/>
      <c r="GO650" s="4"/>
      <c r="GP650" s="4"/>
      <c r="GQ650" s="4"/>
      <c r="GR650" s="4"/>
      <c r="GS650" s="4"/>
      <c r="GT650" s="4"/>
      <c r="GU650" s="4"/>
      <c r="GV650" s="4"/>
      <c r="GW650" s="4"/>
      <c r="GX650" s="4"/>
      <c r="GY650" s="4"/>
      <c r="GZ650" s="4"/>
      <c r="HA650" s="4"/>
      <c r="HB650" s="4"/>
      <c r="HC650" s="4"/>
      <c r="HD650" s="4"/>
      <c r="HE650" s="4"/>
      <c r="HF650" s="4"/>
      <c r="HG650" s="4"/>
      <c r="HH650" s="4"/>
      <c r="HI650" s="4"/>
      <c r="HJ650" s="4"/>
      <c r="HK650" s="4"/>
      <c r="HL650" s="4"/>
      <c r="HM650" s="4"/>
      <c r="HN650" s="4"/>
      <c r="HO650" s="4"/>
      <c r="HP650" s="4"/>
      <c r="HQ650" s="4"/>
      <c r="HR650" s="4"/>
      <c r="HS650" s="4"/>
      <c r="HT650" s="4"/>
      <c r="HU650" s="4"/>
      <c r="HV650" s="4"/>
      <c r="HW650" s="4"/>
      <c r="HX650" s="4"/>
      <c r="HY650" s="4"/>
      <c r="HZ650" s="4"/>
      <c r="IA650" s="4"/>
      <c r="IB650" s="4"/>
      <c r="IC650" s="4"/>
      <c r="ID650" s="4"/>
      <c r="IE650" s="4"/>
      <c r="IF650" s="4"/>
      <c r="IG650" s="4"/>
      <c r="IH650" s="4"/>
      <c r="II650" s="4"/>
      <c r="IJ650" s="4"/>
      <c r="IK650" s="4"/>
      <c r="IL650" s="4"/>
      <c r="IM650" s="4"/>
      <c r="IN650" s="4"/>
      <c r="IO650" s="4"/>
      <c r="IP650" s="4"/>
      <c r="IQ650" s="4"/>
      <c r="IR650" s="4"/>
      <c r="IS650" s="4"/>
      <c r="IT650" s="4"/>
      <c r="IU650" s="4"/>
      <c r="IV650" s="4"/>
      <c r="IW650" s="4"/>
      <c r="IX650" s="4"/>
      <c r="IY650" s="4"/>
      <c r="IZ650" s="4"/>
      <c r="JA650" s="4"/>
      <c r="JB650" s="4"/>
      <c r="JC650" s="4"/>
      <c r="JD650" s="4"/>
      <c r="JE650" s="4"/>
      <c r="JF650" s="4"/>
      <c r="JG650" s="4"/>
      <c r="JH650" s="4"/>
      <c r="JI650" s="4"/>
      <c r="JJ650" s="4"/>
      <c r="JK650" s="4"/>
      <c r="JL650" s="4"/>
      <c r="JM650" s="4"/>
      <c r="JN650" s="4"/>
      <c r="JO650" s="4"/>
      <c r="JP650" s="4"/>
      <c r="JQ650" s="4"/>
      <c r="JR650" s="4"/>
      <c r="JS650" s="4"/>
      <c r="JT650" s="4"/>
      <c r="JU650" s="4"/>
      <c r="JV650" s="4"/>
      <c r="JW650" s="4"/>
      <c r="JX650" s="4"/>
      <c r="JY650" s="4"/>
      <c r="JZ650" s="4"/>
      <c r="KA650" s="4"/>
      <c r="KB650" s="4"/>
      <c r="KC650" s="4"/>
      <c r="KD650" s="4"/>
      <c r="KE650" s="4"/>
      <c r="KF650" s="4"/>
      <c r="KG650" s="4"/>
      <c r="KH650" s="4"/>
      <c r="KI650" s="4"/>
      <c r="KJ650" s="4"/>
      <c r="KK650" s="4"/>
      <c r="KL650" s="4"/>
      <c r="KM650" s="4"/>
      <c r="KN650" s="4"/>
      <c r="KO650" s="4"/>
      <c r="KP650" s="4"/>
      <c r="KQ650" s="4"/>
      <c r="KR650" s="4"/>
      <c r="KS650" s="4"/>
      <c r="KT650" s="4"/>
      <c r="KU650" s="4"/>
      <c r="KV650" s="4"/>
      <c r="KW650" s="4"/>
      <c r="KX650" s="4"/>
      <c r="KY650" s="4"/>
      <c r="KZ650" s="4"/>
      <c r="LA650" s="4"/>
      <c r="LB650" s="4"/>
      <c r="LC650" s="4"/>
      <c r="LD650" s="4"/>
      <c r="LE650" s="4"/>
      <c r="LF650" s="4"/>
      <c r="LG650" s="4"/>
      <c r="LH650" s="4"/>
      <c r="LI650" s="4"/>
      <c r="LJ650" s="4"/>
      <c r="LK650" s="4"/>
      <c r="LL650" s="4"/>
      <c r="LM650" s="4"/>
      <c r="LN650" s="4"/>
      <c r="LO650" s="4"/>
      <c r="LP650" s="4"/>
      <c r="LQ650" s="4"/>
      <c r="LR650" s="4"/>
      <c r="LS650" s="4"/>
      <c r="LT650" s="4"/>
      <c r="LU650" s="4"/>
      <c r="LV650" s="4"/>
      <c r="LW650" s="4"/>
      <c r="LX650" s="4"/>
      <c r="LY650" s="4"/>
      <c r="LZ650" s="4"/>
      <c r="MA650" s="4"/>
      <c r="MB650" s="4"/>
      <c r="MC650" s="4"/>
      <c r="MD650" s="4"/>
      <c r="ME650" s="4"/>
      <c r="MF650" s="4"/>
      <c r="MG650" s="4"/>
      <c r="MH650" s="4"/>
      <c r="MI650" s="4"/>
      <c r="MJ650" s="4"/>
      <c r="MK650" s="4"/>
      <c r="ML650" s="4"/>
      <c r="MM650" s="4"/>
      <c r="MN650" s="4"/>
      <c r="MO650" s="4"/>
      <c r="MP650" s="4"/>
      <c r="MQ650" s="4"/>
      <c r="MR650" s="4"/>
      <c r="MS650" s="4"/>
      <c r="MT650" s="4"/>
      <c r="MU650" s="4"/>
      <c r="MV650" s="4"/>
      <c r="MW650" s="4"/>
      <c r="MX650" s="4"/>
      <c r="MY650" s="4"/>
      <c r="MZ650" s="4"/>
      <c r="NA650" s="4"/>
      <c r="NB650" s="4"/>
      <c r="NC650" s="4"/>
      <c r="ND650" s="4"/>
      <c r="NE650" s="4"/>
      <c r="NF650" s="4"/>
      <c r="NG650" s="4"/>
      <c r="NH650" s="4"/>
      <c r="NI650" s="4"/>
      <c r="NJ650" s="4"/>
      <c r="NK650" s="4"/>
      <c r="NL650" s="4"/>
      <c r="NM650" s="4"/>
      <c r="NN650" s="4"/>
      <c r="NO650" s="4"/>
      <c r="NP650" s="4"/>
      <c r="NQ650" s="4"/>
      <c r="NR650" s="4"/>
      <c r="NS650" s="4"/>
      <c r="NT650" s="4"/>
      <c r="NU650" s="4"/>
      <c r="NV650" s="4"/>
      <c r="NW650" s="4"/>
      <c r="NX650" s="4"/>
      <c r="NY650" s="4"/>
      <c r="NZ650" s="4"/>
      <c r="OA650" s="4"/>
      <c r="OB650" s="4"/>
      <c r="OC650" s="4"/>
      <c r="OD650" s="4"/>
      <c r="OE650" s="4"/>
      <c r="OF650" s="4"/>
      <c r="OG650" s="4"/>
      <c r="OH650" s="4"/>
      <c r="OI650" s="4"/>
      <c r="OJ650" s="4"/>
      <c r="OK650" s="4"/>
      <c r="OL650" s="4"/>
      <c r="OM650" s="4"/>
      <c r="ON650" s="4"/>
      <c r="OO650" s="4"/>
      <c r="OP650" s="4"/>
      <c r="OQ650" s="4"/>
      <c r="OR650" s="4"/>
      <c r="OS650" s="4"/>
      <c r="OT650" s="4"/>
      <c r="OU650" s="4"/>
      <c r="OV650" s="4"/>
      <c r="OW650" s="4"/>
      <c r="OX650" s="4"/>
      <c r="OY650" s="4"/>
      <c r="OZ650" s="4"/>
      <c r="PA650" s="4"/>
    </row>
    <row r="651" spans="1:417" s="16" customFormat="1" ht="33.75" customHeight="1" thickBot="1" x14ac:dyDescent="0.3">
      <c r="A651" s="323"/>
      <c r="B651" s="44" t="str">
        <f t="shared" si="521"/>
        <v>ГБУЗ АО Городская поликлиника №2</v>
      </c>
      <c r="C651" s="299"/>
      <c r="D651" s="19" t="str">
        <f t="shared" si="523"/>
        <v>ПМСП, не включенная в базовую программу ОМС</v>
      </c>
      <c r="E651" s="289"/>
      <c r="F651" s="44" t="str">
        <f t="shared" si="531"/>
        <v>амбулаторно</v>
      </c>
      <c r="G651" s="289"/>
      <c r="H651" s="44" t="str">
        <f t="shared" si="532"/>
        <v>Первичная медико-санитарная помощь, в части диагностики и лечения</v>
      </c>
      <c r="I651" s="288"/>
      <c r="J651" s="44" t="str">
        <f t="shared" si="524"/>
        <v>Вакцинация</v>
      </c>
      <c r="K651" s="69" t="s">
        <v>40</v>
      </c>
      <c r="L651" s="65" t="s">
        <v>118</v>
      </c>
      <c r="M651" s="66" t="s">
        <v>42</v>
      </c>
      <c r="N651" s="96">
        <v>5</v>
      </c>
      <c r="O651" s="95">
        <v>0</v>
      </c>
      <c r="P651" s="174"/>
      <c r="Q651" s="270">
        <f t="shared" si="533"/>
        <v>0</v>
      </c>
      <c r="R651" s="277"/>
      <c r="S651" s="275"/>
      <c r="T651" s="278"/>
      <c r="U651" s="302"/>
      <c r="V651" s="286"/>
      <c r="W651" s="308"/>
      <c r="X651" s="30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  <c r="DE651" s="4"/>
      <c r="DF651" s="4"/>
      <c r="DG651" s="4"/>
      <c r="DH651" s="4"/>
      <c r="DI651" s="4"/>
      <c r="DJ651" s="4"/>
      <c r="DK651" s="4"/>
      <c r="DL651" s="4"/>
      <c r="DM651" s="4"/>
      <c r="DN651" s="4"/>
      <c r="DO651" s="4"/>
      <c r="DP651" s="4"/>
      <c r="DQ651" s="4"/>
      <c r="DR651" s="4"/>
      <c r="DS651" s="4"/>
      <c r="DT651" s="4"/>
      <c r="DU651" s="4"/>
      <c r="DV651" s="4"/>
      <c r="DW651" s="4"/>
      <c r="DX651" s="4"/>
      <c r="DY651" s="4"/>
      <c r="DZ651" s="4"/>
      <c r="EA651" s="4"/>
      <c r="EB651" s="4"/>
      <c r="EC651" s="4"/>
      <c r="ED651" s="4"/>
      <c r="EE651" s="4"/>
      <c r="EF651" s="4"/>
      <c r="EG651" s="4"/>
      <c r="EH651" s="4"/>
      <c r="EI651" s="4"/>
      <c r="EJ651" s="4"/>
      <c r="EK651" s="4"/>
      <c r="EL651" s="4"/>
      <c r="EM651" s="4"/>
      <c r="EN651" s="4"/>
      <c r="EO651" s="4"/>
      <c r="EP651" s="4"/>
      <c r="EQ651" s="4"/>
      <c r="ER651" s="4"/>
      <c r="ES651" s="4"/>
      <c r="ET651" s="4"/>
      <c r="EU651" s="4"/>
      <c r="EV651" s="4"/>
      <c r="EW651" s="4"/>
      <c r="EX651" s="4"/>
      <c r="EY651" s="4"/>
      <c r="EZ651" s="4"/>
      <c r="FA651" s="4"/>
      <c r="FB651" s="4"/>
      <c r="FC651" s="4"/>
      <c r="FD651" s="4"/>
      <c r="FE651" s="4"/>
      <c r="FF651" s="4"/>
      <c r="FG651" s="4"/>
      <c r="FH651" s="4"/>
      <c r="FI651" s="4"/>
      <c r="FJ651" s="4"/>
      <c r="FK651" s="4"/>
      <c r="FL651" s="4"/>
      <c r="FM651" s="4"/>
      <c r="FN651" s="4"/>
      <c r="FO651" s="4"/>
      <c r="FP651" s="4"/>
      <c r="FQ651" s="4"/>
      <c r="FR651" s="4"/>
      <c r="FS651" s="4"/>
      <c r="FT651" s="4"/>
      <c r="FU651" s="4"/>
      <c r="FV651" s="4"/>
      <c r="FW651" s="4"/>
      <c r="FX651" s="4"/>
      <c r="FY651" s="4"/>
      <c r="FZ651" s="4"/>
      <c r="GA651" s="4"/>
      <c r="GB651" s="4"/>
      <c r="GC651" s="4"/>
      <c r="GD651" s="4"/>
      <c r="GE651" s="4"/>
      <c r="GF651" s="4"/>
      <c r="GG651" s="4"/>
      <c r="GH651" s="4"/>
      <c r="GI651" s="4"/>
      <c r="GJ651" s="4"/>
      <c r="GK651" s="4"/>
      <c r="GL651" s="4"/>
      <c r="GM651" s="4"/>
      <c r="GN651" s="4"/>
      <c r="GO651" s="4"/>
      <c r="GP651" s="4"/>
      <c r="GQ651" s="4"/>
      <c r="GR651" s="4"/>
      <c r="GS651" s="4"/>
      <c r="GT651" s="4"/>
      <c r="GU651" s="4"/>
      <c r="GV651" s="4"/>
      <c r="GW651" s="4"/>
      <c r="GX651" s="4"/>
      <c r="GY651" s="4"/>
      <c r="GZ651" s="4"/>
      <c r="HA651" s="4"/>
      <c r="HB651" s="4"/>
      <c r="HC651" s="4"/>
      <c r="HD651" s="4"/>
      <c r="HE651" s="4"/>
      <c r="HF651" s="4"/>
      <c r="HG651" s="4"/>
      <c r="HH651" s="4"/>
      <c r="HI651" s="4"/>
      <c r="HJ651" s="4"/>
      <c r="HK651" s="4"/>
      <c r="HL651" s="4"/>
      <c r="HM651" s="4"/>
      <c r="HN651" s="4"/>
      <c r="HO651" s="4"/>
      <c r="HP651" s="4"/>
      <c r="HQ651" s="4"/>
      <c r="HR651" s="4"/>
      <c r="HS651" s="4"/>
      <c r="HT651" s="4"/>
      <c r="HU651" s="4"/>
      <c r="HV651" s="4"/>
      <c r="HW651" s="4"/>
      <c r="HX651" s="4"/>
      <c r="HY651" s="4"/>
      <c r="HZ651" s="4"/>
      <c r="IA651" s="4"/>
      <c r="IB651" s="4"/>
      <c r="IC651" s="4"/>
      <c r="ID651" s="4"/>
      <c r="IE651" s="4"/>
      <c r="IF651" s="4"/>
      <c r="IG651" s="4"/>
      <c r="IH651" s="4"/>
      <c r="II651" s="4"/>
      <c r="IJ651" s="4"/>
      <c r="IK651" s="4"/>
      <c r="IL651" s="4"/>
      <c r="IM651" s="4"/>
      <c r="IN651" s="4"/>
      <c r="IO651" s="4"/>
      <c r="IP651" s="4"/>
      <c r="IQ651" s="4"/>
      <c r="IR651" s="4"/>
      <c r="IS651" s="4"/>
      <c r="IT651" s="4"/>
      <c r="IU651" s="4"/>
      <c r="IV651" s="4"/>
      <c r="IW651" s="4"/>
      <c r="IX651" s="4"/>
      <c r="IY651" s="4"/>
      <c r="IZ651" s="4"/>
      <c r="JA651" s="4"/>
      <c r="JB651" s="4"/>
      <c r="JC651" s="4"/>
      <c r="JD651" s="4"/>
      <c r="JE651" s="4"/>
      <c r="JF651" s="4"/>
      <c r="JG651" s="4"/>
      <c r="JH651" s="4"/>
      <c r="JI651" s="4"/>
      <c r="JJ651" s="4"/>
      <c r="JK651" s="4"/>
      <c r="JL651" s="4"/>
      <c r="JM651" s="4"/>
      <c r="JN651" s="4"/>
      <c r="JO651" s="4"/>
      <c r="JP651" s="4"/>
      <c r="JQ651" s="4"/>
      <c r="JR651" s="4"/>
      <c r="JS651" s="4"/>
      <c r="JT651" s="4"/>
      <c r="JU651" s="4"/>
      <c r="JV651" s="4"/>
      <c r="JW651" s="4"/>
      <c r="JX651" s="4"/>
      <c r="JY651" s="4"/>
      <c r="JZ651" s="4"/>
      <c r="KA651" s="4"/>
      <c r="KB651" s="4"/>
      <c r="KC651" s="4"/>
      <c r="KD651" s="4"/>
      <c r="KE651" s="4"/>
      <c r="KF651" s="4"/>
      <c r="KG651" s="4"/>
      <c r="KH651" s="4"/>
      <c r="KI651" s="4"/>
      <c r="KJ651" s="4"/>
      <c r="KK651" s="4"/>
      <c r="KL651" s="4"/>
      <c r="KM651" s="4"/>
      <c r="KN651" s="4"/>
      <c r="KO651" s="4"/>
      <c r="KP651" s="4"/>
      <c r="KQ651" s="4"/>
      <c r="KR651" s="4"/>
      <c r="KS651" s="4"/>
      <c r="KT651" s="4"/>
      <c r="KU651" s="4"/>
      <c r="KV651" s="4"/>
      <c r="KW651" s="4"/>
      <c r="KX651" s="4"/>
      <c r="KY651" s="4"/>
      <c r="KZ651" s="4"/>
      <c r="LA651" s="4"/>
      <c r="LB651" s="4"/>
      <c r="LC651" s="4"/>
      <c r="LD651" s="4"/>
      <c r="LE651" s="4"/>
      <c r="LF651" s="4"/>
      <c r="LG651" s="4"/>
      <c r="LH651" s="4"/>
      <c r="LI651" s="4"/>
      <c r="LJ651" s="4"/>
      <c r="LK651" s="4"/>
      <c r="LL651" s="4"/>
      <c r="LM651" s="4"/>
      <c r="LN651" s="4"/>
      <c r="LO651" s="4"/>
      <c r="LP651" s="4"/>
      <c r="LQ651" s="4"/>
      <c r="LR651" s="4"/>
      <c r="LS651" s="4"/>
      <c r="LT651" s="4"/>
      <c r="LU651" s="4"/>
      <c r="LV651" s="4"/>
      <c r="LW651" s="4"/>
      <c r="LX651" s="4"/>
      <c r="LY651" s="4"/>
      <c r="LZ651" s="4"/>
      <c r="MA651" s="4"/>
      <c r="MB651" s="4"/>
      <c r="MC651" s="4"/>
      <c r="MD651" s="4"/>
      <c r="ME651" s="4"/>
      <c r="MF651" s="4"/>
      <c r="MG651" s="4"/>
      <c r="MH651" s="4"/>
      <c r="MI651" s="4"/>
      <c r="MJ651" s="4"/>
      <c r="MK651" s="4"/>
      <c r="ML651" s="4"/>
      <c r="MM651" s="4"/>
      <c r="MN651" s="4"/>
      <c r="MO651" s="4"/>
      <c r="MP651" s="4"/>
      <c r="MQ651" s="4"/>
      <c r="MR651" s="4"/>
      <c r="MS651" s="4"/>
      <c r="MT651" s="4"/>
      <c r="MU651" s="4"/>
      <c r="MV651" s="4"/>
      <c r="MW651" s="4"/>
      <c r="MX651" s="4"/>
      <c r="MY651" s="4"/>
      <c r="MZ651" s="4"/>
      <c r="NA651" s="4"/>
      <c r="NB651" s="4"/>
      <c r="NC651" s="4"/>
      <c r="ND651" s="4"/>
      <c r="NE651" s="4"/>
      <c r="NF651" s="4"/>
      <c r="NG651" s="4"/>
      <c r="NH651" s="4"/>
      <c r="NI651" s="4"/>
      <c r="NJ651" s="4"/>
      <c r="NK651" s="4"/>
      <c r="NL651" s="4"/>
      <c r="NM651" s="4"/>
      <c r="NN651" s="4"/>
      <c r="NO651" s="4"/>
      <c r="NP651" s="4"/>
      <c r="NQ651" s="4"/>
      <c r="NR651" s="4"/>
      <c r="NS651" s="4"/>
      <c r="NT651" s="4"/>
      <c r="NU651" s="4"/>
      <c r="NV651" s="4"/>
      <c r="NW651" s="4"/>
      <c r="NX651" s="4"/>
      <c r="NY651" s="4"/>
      <c r="NZ651" s="4"/>
      <c r="OA651" s="4"/>
      <c r="OB651" s="4"/>
      <c r="OC651" s="4"/>
      <c r="OD651" s="4"/>
      <c r="OE651" s="4"/>
      <c r="OF651" s="4"/>
      <c r="OG651" s="4"/>
      <c r="OH651" s="4"/>
      <c r="OI651" s="4"/>
      <c r="OJ651" s="4"/>
      <c r="OK651" s="4"/>
      <c r="OL651" s="4"/>
      <c r="OM651" s="4"/>
      <c r="ON651" s="4"/>
      <c r="OO651" s="4"/>
      <c r="OP651" s="4"/>
      <c r="OQ651" s="4"/>
      <c r="OR651" s="4"/>
      <c r="OS651" s="4"/>
      <c r="OT651" s="4"/>
      <c r="OU651" s="4"/>
      <c r="OV651" s="4"/>
      <c r="OW651" s="4"/>
      <c r="OX651" s="4"/>
      <c r="OY651" s="4"/>
      <c r="OZ651" s="4"/>
      <c r="PA651" s="4"/>
    </row>
    <row r="652" spans="1:417" s="16" customFormat="1" ht="31.5" customHeight="1" thickBot="1" x14ac:dyDescent="0.3">
      <c r="A652" s="323"/>
      <c r="B652" s="44" t="str">
        <f t="shared" si="521"/>
        <v>ГБУЗ АО Городская поликлиника №2</v>
      </c>
      <c r="C652" s="297" t="s">
        <v>292</v>
      </c>
      <c r="D652" s="19" t="str">
        <f t="shared" si="523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652" s="287" t="s">
        <v>137</v>
      </c>
      <c r="F652" s="44" t="str">
        <f t="shared" si="531"/>
        <v>амбулаторно</v>
      </c>
      <c r="G652" s="287" t="s">
        <v>47</v>
      </c>
      <c r="H652" s="44" t="str">
        <f t="shared" si="532"/>
        <v>Не предусмотрено</v>
      </c>
      <c r="I652" s="288" t="s">
        <v>47</v>
      </c>
      <c r="J652" s="44" t="str">
        <f t="shared" si="524"/>
        <v>Не предусмотрено</v>
      </c>
      <c r="K652" s="80" t="s">
        <v>294</v>
      </c>
      <c r="L652" s="67" t="s">
        <v>3</v>
      </c>
      <c r="M652" s="67" t="s">
        <v>5</v>
      </c>
      <c r="N652" s="98">
        <v>99</v>
      </c>
      <c r="O652" s="98">
        <v>99</v>
      </c>
      <c r="P652" s="174">
        <f t="shared" si="461"/>
        <v>100</v>
      </c>
      <c r="Q652" s="175"/>
      <c r="R652" s="276">
        <f t="shared" si="535"/>
        <v>100</v>
      </c>
      <c r="S652" s="274">
        <f>AVERAGE(Q652:Q653)</f>
        <v>100.10240655401947</v>
      </c>
      <c r="T652" s="272">
        <f t="shared" si="534"/>
        <v>200.06144393241169</v>
      </c>
      <c r="U652" s="301" t="str">
        <f>IF(T652&lt;170,"ГЗ по услуге (работе) НЕ выполнено","")&amp;IF(AND(T652&gt;=170,T652&lt;=200),"ГЗ по услуге (работе) выполнено","")&amp;IF(T652&gt;200,"ГЗ по услуге (работе) ПЕРЕвыполнено","")</f>
        <v>ГЗ по услуге (работе) ПЕРЕвыполнено</v>
      </c>
      <c r="V652" s="284"/>
      <c r="W652" s="308"/>
      <c r="X652" s="30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  <c r="DE652" s="4"/>
      <c r="DF652" s="4"/>
      <c r="DG652" s="4"/>
      <c r="DH652" s="4"/>
      <c r="DI652" s="4"/>
      <c r="DJ652" s="4"/>
      <c r="DK652" s="4"/>
      <c r="DL652" s="4"/>
      <c r="DM652" s="4"/>
      <c r="DN652" s="4"/>
      <c r="DO652" s="4"/>
      <c r="DP652" s="4"/>
      <c r="DQ652" s="4"/>
      <c r="DR652" s="4"/>
      <c r="DS652" s="4"/>
      <c r="DT652" s="4"/>
      <c r="DU652" s="4"/>
      <c r="DV652" s="4"/>
      <c r="DW652" s="4"/>
      <c r="DX652" s="4"/>
      <c r="DY652" s="4"/>
      <c r="DZ652" s="4"/>
      <c r="EA652" s="4"/>
      <c r="EB652" s="4"/>
      <c r="EC652" s="4"/>
      <c r="ED652" s="4"/>
      <c r="EE652" s="4"/>
      <c r="EF652" s="4"/>
      <c r="EG652" s="4"/>
      <c r="EH652" s="4"/>
      <c r="EI652" s="4"/>
      <c r="EJ652" s="4"/>
      <c r="EK652" s="4"/>
      <c r="EL652" s="4"/>
      <c r="EM652" s="4"/>
      <c r="EN652" s="4"/>
      <c r="EO652" s="4"/>
      <c r="EP652" s="4"/>
      <c r="EQ652" s="4"/>
      <c r="ER652" s="4"/>
      <c r="ES652" s="4"/>
      <c r="ET652" s="4"/>
      <c r="EU652" s="4"/>
      <c r="EV652" s="4"/>
      <c r="EW652" s="4"/>
      <c r="EX652" s="4"/>
      <c r="EY652" s="4"/>
      <c r="EZ652" s="4"/>
      <c r="FA652" s="4"/>
      <c r="FB652" s="4"/>
      <c r="FC652" s="4"/>
      <c r="FD652" s="4"/>
      <c r="FE652" s="4"/>
      <c r="FF652" s="4"/>
      <c r="FG652" s="4"/>
      <c r="FH652" s="4"/>
      <c r="FI652" s="4"/>
      <c r="FJ652" s="4"/>
      <c r="FK652" s="4"/>
      <c r="FL652" s="4"/>
      <c r="FM652" s="4"/>
      <c r="FN652" s="4"/>
      <c r="FO652" s="4"/>
      <c r="FP652" s="4"/>
      <c r="FQ652" s="4"/>
      <c r="FR652" s="4"/>
      <c r="FS652" s="4"/>
      <c r="FT652" s="4"/>
      <c r="FU652" s="4"/>
      <c r="FV652" s="4"/>
      <c r="FW652" s="4"/>
      <c r="FX652" s="4"/>
      <c r="FY652" s="4"/>
      <c r="FZ652" s="4"/>
      <c r="GA652" s="4"/>
      <c r="GB652" s="4"/>
      <c r="GC652" s="4"/>
      <c r="GD652" s="4"/>
      <c r="GE652" s="4"/>
      <c r="GF652" s="4"/>
      <c r="GG652" s="4"/>
      <c r="GH652" s="4"/>
      <c r="GI652" s="4"/>
      <c r="GJ652" s="4"/>
      <c r="GK652" s="4"/>
      <c r="GL652" s="4"/>
      <c r="GM652" s="4"/>
      <c r="GN652" s="4"/>
      <c r="GO652" s="4"/>
      <c r="GP652" s="4"/>
      <c r="GQ652" s="4"/>
      <c r="GR652" s="4"/>
      <c r="GS652" s="4"/>
      <c r="GT652" s="4"/>
      <c r="GU652" s="4"/>
      <c r="GV652" s="4"/>
      <c r="GW652" s="4"/>
      <c r="GX652" s="4"/>
      <c r="GY652" s="4"/>
      <c r="GZ652" s="4"/>
      <c r="HA652" s="4"/>
      <c r="HB652" s="4"/>
      <c r="HC652" s="4"/>
      <c r="HD652" s="4"/>
      <c r="HE652" s="4"/>
      <c r="HF652" s="4"/>
      <c r="HG652" s="4"/>
      <c r="HH652" s="4"/>
      <c r="HI652" s="4"/>
      <c r="HJ652" s="4"/>
      <c r="HK652" s="4"/>
      <c r="HL652" s="4"/>
      <c r="HM652" s="4"/>
      <c r="HN652" s="4"/>
      <c r="HO652" s="4"/>
      <c r="HP652" s="4"/>
      <c r="HQ652" s="4"/>
      <c r="HR652" s="4"/>
      <c r="HS652" s="4"/>
      <c r="HT652" s="4"/>
      <c r="HU652" s="4"/>
      <c r="HV652" s="4"/>
      <c r="HW652" s="4"/>
      <c r="HX652" s="4"/>
      <c r="HY652" s="4"/>
      <c r="HZ652" s="4"/>
      <c r="IA652" s="4"/>
      <c r="IB652" s="4"/>
      <c r="IC652" s="4"/>
      <c r="ID652" s="4"/>
      <c r="IE652" s="4"/>
      <c r="IF652" s="4"/>
      <c r="IG652" s="4"/>
      <c r="IH652" s="4"/>
      <c r="II652" s="4"/>
      <c r="IJ652" s="4"/>
      <c r="IK652" s="4"/>
      <c r="IL652" s="4"/>
      <c r="IM652" s="4"/>
      <c r="IN652" s="4"/>
      <c r="IO652" s="4"/>
      <c r="IP652" s="4"/>
      <c r="IQ652" s="4"/>
      <c r="IR652" s="4"/>
      <c r="IS652" s="4"/>
      <c r="IT652" s="4"/>
      <c r="IU652" s="4"/>
      <c r="IV652" s="4"/>
      <c r="IW652" s="4"/>
      <c r="IX652" s="4"/>
      <c r="IY652" s="4"/>
      <c r="IZ652" s="4"/>
      <c r="JA652" s="4"/>
      <c r="JB652" s="4"/>
      <c r="JC652" s="4"/>
      <c r="JD652" s="4"/>
      <c r="JE652" s="4"/>
      <c r="JF652" s="4"/>
      <c r="JG652" s="4"/>
      <c r="JH652" s="4"/>
      <c r="JI652" s="4"/>
      <c r="JJ652" s="4"/>
      <c r="JK652" s="4"/>
      <c r="JL652" s="4"/>
      <c r="JM652" s="4"/>
      <c r="JN652" s="4"/>
      <c r="JO652" s="4"/>
      <c r="JP652" s="4"/>
      <c r="JQ652" s="4"/>
      <c r="JR652" s="4"/>
      <c r="JS652" s="4"/>
      <c r="JT652" s="4"/>
      <c r="JU652" s="4"/>
      <c r="JV652" s="4"/>
      <c r="JW652" s="4"/>
      <c r="JX652" s="4"/>
      <c r="JY652" s="4"/>
      <c r="JZ652" s="4"/>
      <c r="KA652" s="4"/>
      <c r="KB652" s="4"/>
      <c r="KC652" s="4"/>
      <c r="KD652" s="4"/>
      <c r="KE652" s="4"/>
      <c r="KF652" s="4"/>
      <c r="KG652" s="4"/>
      <c r="KH652" s="4"/>
      <c r="KI652" s="4"/>
      <c r="KJ652" s="4"/>
      <c r="KK652" s="4"/>
      <c r="KL652" s="4"/>
      <c r="KM652" s="4"/>
      <c r="KN652" s="4"/>
      <c r="KO652" s="4"/>
      <c r="KP652" s="4"/>
      <c r="KQ652" s="4"/>
      <c r="KR652" s="4"/>
      <c r="KS652" s="4"/>
      <c r="KT652" s="4"/>
      <c r="KU652" s="4"/>
      <c r="KV652" s="4"/>
      <c r="KW652" s="4"/>
      <c r="KX652" s="4"/>
      <c r="KY652" s="4"/>
      <c r="KZ652" s="4"/>
      <c r="LA652" s="4"/>
      <c r="LB652" s="4"/>
      <c r="LC652" s="4"/>
      <c r="LD652" s="4"/>
      <c r="LE652" s="4"/>
      <c r="LF652" s="4"/>
      <c r="LG652" s="4"/>
      <c r="LH652" s="4"/>
      <c r="LI652" s="4"/>
      <c r="LJ652" s="4"/>
      <c r="LK652" s="4"/>
      <c r="LL652" s="4"/>
      <c r="LM652" s="4"/>
      <c r="LN652" s="4"/>
      <c r="LO652" s="4"/>
      <c r="LP652" s="4"/>
      <c r="LQ652" s="4"/>
      <c r="LR652" s="4"/>
      <c r="LS652" s="4"/>
      <c r="LT652" s="4"/>
      <c r="LU652" s="4"/>
      <c r="LV652" s="4"/>
      <c r="LW652" s="4"/>
      <c r="LX652" s="4"/>
      <c r="LY652" s="4"/>
      <c r="LZ652" s="4"/>
      <c r="MA652" s="4"/>
      <c r="MB652" s="4"/>
      <c r="MC652" s="4"/>
      <c r="MD652" s="4"/>
      <c r="ME652" s="4"/>
      <c r="MF652" s="4"/>
      <c r="MG652" s="4"/>
      <c r="MH652" s="4"/>
      <c r="MI652" s="4"/>
      <c r="MJ652" s="4"/>
      <c r="MK652" s="4"/>
      <c r="ML652" s="4"/>
      <c r="MM652" s="4"/>
      <c r="MN652" s="4"/>
      <c r="MO652" s="4"/>
      <c r="MP652" s="4"/>
      <c r="MQ652" s="4"/>
      <c r="MR652" s="4"/>
      <c r="MS652" s="4"/>
      <c r="MT652" s="4"/>
      <c r="MU652" s="4"/>
      <c r="MV652" s="4"/>
      <c r="MW652" s="4"/>
      <c r="MX652" s="4"/>
      <c r="MY652" s="4"/>
      <c r="MZ652" s="4"/>
      <c r="NA652" s="4"/>
      <c r="NB652" s="4"/>
      <c r="NC652" s="4"/>
      <c r="ND652" s="4"/>
      <c r="NE652" s="4"/>
      <c r="NF652" s="4"/>
      <c r="NG652" s="4"/>
      <c r="NH652" s="4"/>
      <c r="NI652" s="4"/>
      <c r="NJ652" s="4"/>
      <c r="NK652" s="4"/>
      <c r="NL652" s="4"/>
      <c r="NM652" s="4"/>
      <c r="NN652" s="4"/>
      <c r="NO652" s="4"/>
      <c r="NP652" s="4"/>
      <c r="NQ652" s="4"/>
      <c r="NR652" s="4"/>
      <c r="NS652" s="4"/>
      <c r="NT652" s="4"/>
      <c r="NU652" s="4"/>
      <c r="NV652" s="4"/>
      <c r="NW652" s="4"/>
      <c r="NX652" s="4"/>
      <c r="NY652" s="4"/>
      <c r="NZ652" s="4"/>
      <c r="OA652" s="4"/>
      <c r="OB652" s="4"/>
      <c r="OC652" s="4"/>
      <c r="OD652" s="4"/>
      <c r="OE652" s="4"/>
      <c r="OF652" s="4"/>
      <c r="OG652" s="4"/>
      <c r="OH652" s="4"/>
      <c r="OI652" s="4"/>
      <c r="OJ652" s="4"/>
      <c r="OK652" s="4"/>
      <c r="OL652" s="4"/>
      <c r="OM652" s="4"/>
      <c r="ON652" s="4"/>
      <c r="OO652" s="4"/>
      <c r="OP652" s="4"/>
      <c r="OQ652" s="4"/>
      <c r="OR652" s="4"/>
      <c r="OS652" s="4"/>
      <c r="OT652" s="4"/>
      <c r="OU652" s="4"/>
      <c r="OV652" s="4"/>
      <c r="OW652" s="4"/>
      <c r="OX652" s="4"/>
      <c r="OY652" s="4"/>
      <c r="OZ652" s="4"/>
      <c r="PA652" s="4"/>
    </row>
    <row r="653" spans="1:417" s="16" customFormat="1" ht="33.75" customHeight="1" thickBot="1" x14ac:dyDescent="0.3">
      <c r="A653" s="323"/>
      <c r="B653" s="44" t="str">
        <f t="shared" si="521"/>
        <v>ГБУЗ АО Городская поликлиника №2</v>
      </c>
      <c r="C653" s="299"/>
      <c r="D653" s="19" t="str">
        <f t="shared" si="523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653" s="289"/>
      <c r="F653" s="44" t="str">
        <f t="shared" si="531"/>
        <v>амбулаторно</v>
      </c>
      <c r="G653" s="289"/>
      <c r="H653" s="44" t="str">
        <f t="shared" si="532"/>
        <v>Не предусмотрено</v>
      </c>
      <c r="I653" s="289"/>
      <c r="J653" s="44" t="str">
        <f t="shared" si="524"/>
        <v>Не предусмотрено</v>
      </c>
      <c r="K653" s="69" t="s">
        <v>40</v>
      </c>
      <c r="L653" s="65" t="s">
        <v>118</v>
      </c>
      <c r="M653" s="66" t="s">
        <v>42</v>
      </c>
      <c r="N653" s="96">
        <v>2604</v>
      </c>
      <c r="O653" s="164">
        <v>1955</v>
      </c>
      <c r="P653" s="174"/>
      <c r="Q653" s="175">
        <f t="shared" si="533"/>
        <v>100.10240655401947</v>
      </c>
      <c r="R653" s="277"/>
      <c r="S653" s="275"/>
      <c r="T653" s="278"/>
      <c r="U653" s="302"/>
      <c r="V653" s="286"/>
      <c r="W653" s="308"/>
      <c r="X653" s="30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  <c r="DE653" s="4"/>
      <c r="DF653" s="4"/>
      <c r="DG653" s="4"/>
      <c r="DH653" s="4"/>
      <c r="DI653" s="4"/>
      <c r="DJ653" s="4"/>
      <c r="DK653" s="4"/>
      <c r="DL653" s="4"/>
      <c r="DM653" s="4"/>
      <c r="DN653" s="4"/>
      <c r="DO653" s="4"/>
      <c r="DP653" s="4"/>
      <c r="DQ653" s="4"/>
      <c r="DR653" s="4"/>
      <c r="DS653" s="4"/>
      <c r="DT653" s="4"/>
      <c r="DU653" s="4"/>
      <c r="DV653" s="4"/>
      <c r="DW653" s="4"/>
      <c r="DX653" s="4"/>
      <c r="DY653" s="4"/>
      <c r="DZ653" s="4"/>
      <c r="EA653" s="4"/>
      <c r="EB653" s="4"/>
      <c r="EC653" s="4"/>
      <c r="ED653" s="4"/>
      <c r="EE653" s="4"/>
      <c r="EF653" s="4"/>
      <c r="EG653" s="4"/>
      <c r="EH653" s="4"/>
      <c r="EI653" s="4"/>
      <c r="EJ653" s="4"/>
      <c r="EK653" s="4"/>
      <c r="EL653" s="4"/>
      <c r="EM653" s="4"/>
      <c r="EN653" s="4"/>
      <c r="EO653" s="4"/>
      <c r="EP653" s="4"/>
      <c r="EQ653" s="4"/>
      <c r="ER653" s="4"/>
      <c r="ES653" s="4"/>
      <c r="ET653" s="4"/>
      <c r="EU653" s="4"/>
      <c r="EV653" s="4"/>
      <c r="EW653" s="4"/>
      <c r="EX653" s="4"/>
      <c r="EY653" s="4"/>
      <c r="EZ653" s="4"/>
      <c r="FA653" s="4"/>
      <c r="FB653" s="4"/>
      <c r="FC653" s="4"/>
      <c r="FD653" s="4"/>
      <c r="FE653" s="4"/>
      <c r="FF653" s="4"/>
      <c r="FG653" s="4"/>
      <c r="FH653" s="4"/>
      <c r="FI653" s="4"/>
      <c r="FJ653" s="4"/>
      <c r="FK653" s="4"/>
      <c r="FL653" s="4"/>
      <c r="FM653" s="4"/>
      <c r="FN653" s="4"/>
      <c r="FO653" s="4"/>
      <c r="FP653" s="4"/>
      <c r="FQ653" s="4"/>
      <c r="FR653" s="4"/>
      <c r="FS653" s="4"/>
      <c r="FT653" s="4"/>
      <c r="FU653" s="4"/>
      <c r="FV653" s="4"/>
      <c r="FW653" s="4"/>
      <c r="FX653" s="4"/>
      <c r="FY653" s="4"/>
      <c r="FZ653" s="4"/>
      <c r="GA653" s="4"/>
      <c r="GB653" s="4"/>
      <c r="GC653" s="4"/>
      <c r="GD653" s="4"/>
      <c r="GE653" s="4"/>
      <c r="GF653" s="4"/>
      <c r="GG653" s="4"/>
      <c r="GH653" s="4"/>
      <c r="GI653" s="4"/>
      <c r="GJ653" s="4"/>
      <c r="GK653" s="4"/>
      <c r="GL653" s="4"/>
      <c r="GM653" s="4"/>
      <c r="GN653" s="4"/>
      <c r="GO653" s="4"/>
      <c r="GP653" s="4"/>
      <c r="GQ653" s="4"/>
      <c r="GR653" s="4"/>
      <c r="GS653" s="4"/>
      <c r="GT653" s="4"/>
      <c r="GU653" s="4"/>
      <c r="GV653" s="4"/>
      <c r="GW653" s="4"/>
      <c r="GX653" s="4"/>
      <c r="GY653" s="4"/>
      <c r="GZ653" s="4"/>
      <c r="HA653" s="4"/>
      <c r="HB653" s="4"/>
      <c r="HC653" s="4"/>
      <c r="HD653" s="4"/>
      <c r="HE653" s="4"/>
      <c r="HF653" s="4"/>
      <c r="HG653" s="4"/>
      <c r="HH653" s="4"/>
      <c r="HI653" s="4"/>
      <c r="HJ653" s="4"/>
      <c r="HK653" s="4"/>
      <c r="HL653" s="4"/>
      <c r="HM653" s="4"/>
      <c r="HN653" s="4"/>
      <c r="HO653" s="4"/>
      <c r="HP653" s="4"/>
      <c r="HQ653" s="4"/>
      <c r="HR653" s="4"/>
      <c r="HS653" s="4"/>
      <c r="HT653" s="4"/>
      <c r="HU653" s="4"/>
      <c r="HV653" s="4"/>
      <c r="HW653" s="4"/>
      <c r="HX653" s="4"/>
      <c r="HY653" s="4"/>
      <c r="HZ653" s="4"/>
      <c r="IA653" s="4"/>
      <c r="IB653" s="4"/>
      <c r="IC653" s="4"/>
      <c r="ID653" s="4"/>
      <c r="IE653" s="4"/>
      <c r="IF653" s="4"/>
      <c r="IG653" s="4"/>
      <c r="IH653" s="4"/>
      <c r="II653" s="4"/>
      <c r="IJ653" s="4"/>
      <c r="IK653" s="4"/>
      <c r="IL653" s="4"/>
      <c r="IM653" s="4"/>
      <c r="IN653" s="4"/>
      <c r="IO653" s="4"/>
      <c r="IP653" s="4"/>
      <c r="IQ653" s="4"/>
      <c r="IR653" s="4"/>
      <c r="IS653" s="4"/>
      <c r="IT653" s="4"/>
      <c r="IU653" s="4"/>
      <c r="IV653" s="4"/>
      <c r="IW653" s="4"/>
      <c r="IX653" s="4"/>
      <c r="IY653" s="4"/>
      <c r="IZ653" s="4"/>
      <c r="JA653" s="4"/>
      <c r="JB653" s="4"/>
      <c r="JC653" s="4"/>
      <c r="JD653" s="4"/>
      <c r="JE653" s="4"/>
      <c r="JF653" s="4"/>
      <c r="JG653" s="4"/>
      <c r="JH653" s="4"/>
      <c r="JI653" s="4"/>
      <c r="JJ653" s="4"/>
      <c r="JK653" s="4"/>
      <c r="JL653" s="4"/>
      <c r="JM653" s="4"/>
      <c r="JN653" s="4"/>
      <c r="JO653" s="4"/>
      <c r="JP653" s="4"/>
      <c r="JQ653" s="4"/>
      <c r="JR653" s="4"/>
      <c r="JS653" s="4"/>
      <c r="JT653" s="4"/>
      <c r="JU653" s="4"/>
      <c r="JV653" s="4"/>
      <c r="JW653" s="4"/>
      <c r="JX653" s="4"/>
      <c r="JY653" s="4"/>
      <c r="JZ653" s="4"/>
      <c r="KA653" s="4"/>
      <c r="KB653" s="4"/>
      <c r="KC653" s="4"/>
      <c r="KD653" s="4"/>
      <c r="KE653" s="4"/>
      <c r="KF653" s="4"/>
      <c r="KG653" s="4"/>
      <c r="KH653" s="4"/>
      <c r="KI653" s="4"/>
      <c r="KJ653" s="4"/>
      <c r="KK653" s="4"/>
      <c r="KL653" s="4"/>
      <c r="KM653" s="4"/>
      <c r="KN653" s="4"/>
      <c r="KO653" s="4"/>
      <c r="KP653" s="4"/>
      <c r="KQ653" s="4"/>
      <c r="KR653" s="4"/>
      <c r="KS653" s="4"/>
      <c r="KT653" s="4"/>
      <c r="KU653" s="4"/>
      <c r="KV653" s="4"/>
      <c r="KW653" s="4"/>
      <c r="KX653" s="4"/>
      <c r="KY653" s="4"/>
      <c r="KZ653" s="4"/>
      <c r="LA653" s="4"/>
      <c r="LB653" s="4"/>
      <c r="LC653" s="4"/>
      <c r="LD653" s="4"/>
      <c r="LE653" s="4"/>
      <c r="LF653" s="4"/>
      <c r="LG653" s="4"/>
      <c r="LH653" s="4"/>
      <c r="LI653" s="4"/>
      <c r="LJ653" s="4"/>
      <c r="LK653" s="4"/>
      <c r="LL653" s="4"/>
      <c r="LM653" s="4"/>
      <c r="LN653" s="4"/>
      <c r="LO653" s="4"/>
      <c r="LP653" s="4"/>
      <c r="LQ653" s="4"/>
      <c r="LR653" s="4"/>
      <c r="LS653" s="4"/>
      <c r="LT653" s="4"/>
      <c r="LU653" s="4"/>
      <c r="LV653" s="4"/>
      <c r="LW653" s="4"/>
      <c r="LX653" s="4"/>
      <c r="LY653" s="4"/>
      <c r="LZ653" s="4"/>
      <c r="MA653" s="4"/>
      <c r="MB653" s="4"/>
      <c r="MC653" s="4"/>
      <c r="MD653" s="4"/>
      <c r="ME653" s="4"/>
      <c r="MF653" s="4"/>
      <c r="MG653" s="4"/>
      <c r="MH653" s="4"/>
      <c r="MI653" s="4"/>
      <c r="MJ653" s="4"/>
      <c r="MK653" s="4"/>
      <c r="ML653" s="4"/>
      <c r="MM653" s="4"/>
      <c r="MN653" s="4"/>
      <c r="MO653" s="4"/>
      <c r="MP653" s="4"/>
      <c r="MQ653" s="4"/>
      <c r="MR653" s="4"/>
      <c r="MS653" s="4"/>
      <c r="MT653" s="4"/>
      <c r="MU653" s="4"/>
      <c r="MV653" s="4"/>
      <c r="MW653" s="4"/>
      <c r="MX653" s="4"/>
      <c r="MY653" s="4"/>
      <c r="MZ653" s="4"/>
      <c r="NA653" s="4"/>
      <c r="NB653" s="4"/>
      <c r="NC653" s="4"/>
      <c r="ND653" s="4"/>
      <c r="NE653" s="4"/>
      <c r="NF653" s="4"/>
      <c r="NG653" s="4"/>
      <c r="NH653" s="4"/>
      <c r="NI653" s="4"/>
      <c r="NJ653" s="4"/>
      <c r="NK653" s="4"/>
      <c r="NL653" s="4"/>
      <c r="NM653" s="4"/>
      <c r="NN653" s="4"/>
      <c r="NO653" s="4"/>
      <c r="NP653" s="4"/>
      <c r="NQ653" s="4"/>
      <c r="NR653" s="4"/>
      <c r="NS653" s="4"/>
      <c r="NT653" s="4"/>
      <c r="NU653" s="4"/>
      <c r="NV653" s="4"/>
      <c r="NW653" s="4"/>
      <c r="NX653" s="4"/>
      <c r="NY653" s="4"/>
      <c r="NZ653" s="4"/>
      <c r="OA653" s="4"/>
      <c r="OB653" s="4"/>
      <c r="OC653" s="4"/>
      <c r="OD653" s="4"/>
      <c r="OE653" s="4"/>
      <c r="OF653" s="4"/>
      <c r="OG653" s="4"/>
      <c r="OH653" s="4"/>
      <c r="OI653" s="4"/>
      <c r="OJ653" s="4"/>
      <c r="OK653" s="4"/>
      <c r="OL653" s="4"/>
      <c r="OM653" s="4"/>
      <c r="ON653" s="4"/>
      <c r="OO653" s="4"/>
      <c r="OP653" s="4"/>
      <c r="OQ653" s="4"/>
      <c r="OR653" s="4"/>
      <c r="OS653" s="4"/>
      <c r="OT653" s="4"/>
      <c r="OU653" s="4"/>
      <c r="OV653" s="4"/>
      <c r="OW653" s="4"/>
      <c r="OX653" s="4"/>
      <c r="OY653" s="4"/>
      <c r="OZ653" s="4"/>
      <c r="PA653" s="4"/>
    </row>
    <row r="654" spans="1:417" s="16" customFormat="1" ht="33.75" customHeight="1" thickBot="1" x14ac:dyDescent="0.3">
      <c r="A654" s="323"/>
      <c r="B654" s="44" t="str">
        <f t="shared" si="521"/>
        <v>ГБУЗ АО Городская поликлиника №2</v>
      </c>
      <c r="C654" s="318" t="s">
        <v>338</v>
      </c>
      <c r="D654" s="19" t="str">
        <f t="shared" si="523"/>
        <v>Содержание (эксплуатация) имущества, находящего в собственности Астраханской области</v>
      </c>
      <c r="E654" s="295" t="s">
        <v>275</v>
      </c>
      <c r="F654" s="44" t="str">
        <f t="shared" si="531"/>
        <v>заключение договоров</v>
      </c>
      <c r="G654" s="284" t="s">
        <v>277</v>
      </c>
      <c r="H654" s="44" t="str">
        <f t="shared" si="53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54" s="284" t="s">
        <v>276</v>
      </c>
      <c r="J654" s="44" t="str">
        <f t="shared" si="524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54" s="67" t="s">
        <v>340</v>
      </c>
      <c r="L654" s="70" t="s">
        <v>3</v>
      </c>
      <c r="M654" s="67" t="s">
        <v>5</v>
      </c>
      <c r="N654" s="98">
        <v>100</v>
      </c>
      <c r="O654" s="98">
        <v>100</v>
      </c>
      <c r="P654" s="174">
        <f t="shared" si="461"/>
        <v>100</v>
      </c>
      <c r="Q654" s="175"/>
      <c r="R654" s="276">
        <f t="shared" si="535"/>
        <v>100</v>
      </c>
      <c r="S654" s="274">
        <f>AVERAGE(Q654:Q655)</f>
        <v>100</v>
      </c>
      <c r="T654" s="272">
        <f t="shared" si="534"/>
        <v>200</v>
      </c>
      <c r="U654" s="290" t="str">
        <f>IF(T654&lt;170,"ГЗ по услуге (работе) НЕ выполнено","")&amp;IF(AND(T654&gt;=170,T654&lt;=200),"ГЗ по услуге (работе) выполнено","")&amp;IF(T654&gt;200,"ГЗ по услуге (работе) ПЕРЕвыполнено","")</f>
        <v>ГЗ по услуге (работе) выполнено</v>
      </c>
      <c r="V654" s="295"/>
      <c r="W654" s="308"/>
      <c r="X654" s="30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  <c r="DE654" s="4"/>
      <c r="DF654" s="4"/>
      <c r="DG654" s="4"/>
      <c r="DH654" s="4"/>
      <c r="DI654" s="4"/>
      <c r="DJ654" s="4"/>
      <c r="DK654" s="4"/>
      <c r="DL654" s="4"/>
      <c r="DM654" s="4"/>
      <c r="DN654" s="4"/>
      <c r="DO654" s="4"/>
      <c r="DP654" s="4"/>
      <c r="DQ654" s="4"/>
      <c r="DR654" s="4"/>
      <c r="DS654" s="4"/>
      <c r="DT654" s="4"/>
      <c r="DU654" s="4"/>
      <c r="DV654" s="4"/>
      <c r="DW654" s="4"/>
      <c r="DX654" s="4"/>
      <c r="DY654" s="4"/>
      <c r="DZ654" s="4"/>
      <c r="EA654" s="4"/>
      <c r="EB654" s="4"/>
      <c r="EC654" s="4"/>
      <c r="ED654" s="4"/>
      <c r="EE654" s="4"/>
      <c r="EF654" s="4"/>
      <c r="EG654" s="4"/>
      <c r="EH654" s="4"/>
      <c r="EI654" s="4"/>
      <c r="EJ654" s="4"/>
      <c r="EK654" s="4"/>
      <c r="EL654" s="4"/>
      <c r="EM654" s="4"/>
      <c r="EN654" s="4"/>
      <c r="EO654" s="4"/>
      <c r="EP654" s="4"/>
      <c r="EQ654" s="4"/>
      <c r="ER654" s="4"/>
      <c r="ES654" s="4"/>
      <c r="ET654" s="4"/>
      <c r="EU654" s="4"/>
      <c r="EV654" s="4"/>
      <c r="EW654" s="4"/>
      <c r="EX654" s="4"/>
      <c r="EY654" s="4"/>
      <c r="EZ654" s="4"/>
      <c r="FA654" s="4"/>
      <c r="FB654" s="4"/>
      <c r="FC654" s="4"/>
      <c r="FD654" s="4"/>
      <c r="FE654" s="4"/>
      <c r="FF654" s="4"/>
      <c r="FG654" s="4"/>
      <c r="FH654" s="4"/>
      <c r="FI654" s="4"/>
      <c r="FJ654" s="4"/>
      <c r="FK654" s="4"/>
      <c r="FL654" s="4"/>
      <c r="FM654" s="4"/>
      <c r="FN654" s="4"/>
      <c r="FO654" s="4"/>
      <c r="FP654" s="4"/>
      <c r="FQ654" s="4"/>
      <c r="FR654" s="4"/>
      <c r="FS654" s="4"/>
      <c r="FT654" s="4"/>
      <c r="FU654" s="4"/>
      <c r="FV654" s="4"/>
      <c r="FW654" s="4"/>
      <c r="FX654" s="4"/>
      <c r="FY654" s="4"/>
      <c r="FZ654" s="4"/>
      <c r="GA654" s="4"/>
      <c r="GB654" s="4"/>
      <c r="GC654" s="4"/>
      <c r="GD654" s="4"/>
      <c r="GE654" s="4"/>
      <c r="GF654" s="4"/>
      <c r="GG654" s="4"/>
      <c r="GH654" s="4"/>
      <c r="GI654" s="4"/>
      <c r="GJ654" s="4"/>
      <c r="GK654" s="4"/>
      <c r="GL654" s="4"/>
      <c r="GM654" s="4"/>
      <c r="GN654" s="4"/>
      <c r="GO654" s="4"/>
      <c r="GP654" s="4"/>
      <c r="GQ654" s="4"/>
      <c r="GR654" s="4"/>
      <c r="GS654" s="4"/>
      <c r="GT654" s="4"/>
      <c r="GU654" s="4"/>
      <c r="GV654" s="4"/>
      <c r="GW654" s="4"/>
      <c r="GX654" s="4"/>
      <c r="GY654" s="4"/>
      <c r="GZ654" s="4"/>
      <c r="HA654" s="4"/>
      <c r="HB654" s="4"/>
      <c r="HC654" s="4"/>
      <c r="HD654" s="4"/>
      <c r="HE654" s="4"/>
      <c r="HF654" s="4"/>
      <c r="HG654" s="4"/>
      <c r="HH654" s="4"/>
      <c r="HI654" s="4"/>
      <c r="HJ654" s="4"/>
      <c r="HK654" s="4"/>
      <c r="HL654" s="4"/>
      <c r="HM654" s="4"/>
      <c r="HN654" s="4"/>
      <c r="HO654" s="4"/>
      <c r="HP654" s="4"/>
      <c r="HQ654" s="4"/>
      <c r="HR654" s="4"/>
      <c r="HS654" s="4"/>
      <c r="HT654" s="4"/>
      <c r="HU654" s="4"/>
      <c r="HV654" s="4"/>
      <c r="HW654" s="4"/>
      <c r="HX654" s="4"/>
      <c r="HY654" s="4"/>
      <c r="HZ654" s="4"/>
      <c r="IA654" s="4"/>
      <c r="IB654" s="4"/>
      <c r="IC654" s="4"/>
      <c r="ID654" s="4"/>
      <c r="IE654" s="4"/>
      <c r="IF654" s="4"/>
      <c r="IG654" s="4"/>
      <c r="IH654" s="4"/>
      <c r="II654" s="4"/>
      <c r="IJ654" s="4"/>
      <c r="IK654" s="4"/>
      <c r="IL654" s="4"/>
      <c r="IM654" s="4"/>
      <c r="IN654" s="4"/>
      <c r="IO654" s="4"/>
      <c r="IP654" s="4"/>
      <c r="IQ654" s="4"/>
      <c r="IR654" s="4"/>
      <c r="IS654" s="4"/>
      <c r="IT654" s="4"/>
      <c r="IU654" s="4"/>
      <c r="IV654" s="4"/>
      <c r="IW654" s="4"/>
      <c r="IX654" s="4"/>
      <c r="IY654" s="4"/>
      <c r="IZ654" s="4"/>
      <c r="JA654" s="4"/>
      <c r="JB654" s="4"/>
      <c r="JC654" s="4"/>
      <c r="JD654" s="4"/>
      <c r="JE654" s="4"/>
      <c r="JF654" s="4"/>
      <c r="JG654" s="4"/>
      <c r="JH654" s="4"/>
      <c r="JI654" s="4"/>
      <c r="JJ654" s="4"/>
      <c r="JK654" s="4"/>
      <c r="JL654" s="4"/>
      <c r="JM654" s="4"/>
      <c r="JN654" s="4"/>
      <c r="JO654" s="4"/>
      <c r="JP654" s="4"/>
      <c r="JQ654" s="4"/>
      <c r="JR654" s="4"/>
      <c r="JS654" s="4"/>
      <c r="JT654" s="4"/>
      <c r="JU654" s="4"/>
      <c r="JV654" s="4"/>
      <c r="JW654" s="4"/>
      <c r="JX654" s="4"/>
      <c r="JY654" s="4"/>
      <c r="JZ654" s="4"/>
      <c r="KA654" s="4"/>
      <c r="KB654" s="4"/>
      <c r="KC654" s="4"/>
      <c r="KD654" s="4"/>
      <c r="KE654" s="4"/>
      <c r="KF654" s="4"/>
      <c r="KG654" s="4"/>
      <c r="KH654" s="4"/>
      <c r="KI654" s="4"/>
      <c r="KJ654" s="4"/>
      <c r="KK654" s="4"/>
      <c r="KL654" s="4"/>
      <c r="KM654" s="4"/>
      <c r="KN654" s="4"/>
      <c r="KO654" s="4"/>
      <c r="KP654" s="4"/>
      <c r="KQ654" s="4"/>
      <c r="KR654" s="4"/>
      <c r="KS654" s="4"/>
      <c r="KT654" s="4"/>
      <c r="KU654" s="4"/>
      <c r="KV654" s="4"/>
      <c r="KW654" s="4"/>
      <c r="KX654" s="4"/>
      <c r="KY654" s="4"/>
      <c r="KZ654" s="4"/>
      <c r="LA654" s="4"/>
      <c r="LB654" s="4"/>
      <c r="LC654" s="4"/>
      <c r="LD654" s="4"/>
      <c r="LE654" s="4"/>
      <c r="LF654" s="4"/>
      <c r="LG654" s="4"/>
      <c r="LH654" s="4"/>
      <c r="LI654" s="4"/>
      <c r="LJ654" s="4"/>
      <c r="LK654" s="4"/>
      <c r="LL654" s="4"/>
      <c r="LM654" s="4"/>
      <c r="LN654" s="4"/>
      <c r="LO654" s="4"/>
      <c r="LP654" s="4"/>
      <c r="LQ654" s="4"/>
      <c r="LR654" s="4"/>
      <c r="LS654" s="4"/>
      <c r="LT654" s="4"/>
      <c r="LU654" s="4"/>
      <c r="LV654" s="4"/>
      <c r="LW654" s="4"/>
      <c r="LX654" s="4"/>
      <c r="LY654" s="4"/>
      <c r="LZ654" s="4"/>
      <c r="MA654" s="4"/>
      <c r="MB654" s="4"/>
      <c r="MC654" s="4"/>
      <c r="MD654" s="4"/>
      <c r="ME654" s="4"/>
      <c r="MF654" s="4"/>
      <c r="MG654" s="4"/>
      <c r="MH654" s="4"/>
      <c r="MI654" s="4"/>
      <c r="MJ654" s="4"/>
      <c r="MK654" s="4"/>
      <c r="ML654" s="4"/>
      <c r="MM654" s="4"/>
      <c r="MN654" s="4"/>
      <c r="MO654" s="4"/>
      <c r="MP654" s="4"/>
      <c r="MQ654" s="4"/>
      <c r="MR654" s="4"/>
      <c r="MS654" s="4"/>
      <c r="MT654" s="4"/>
      <c r="MU654" s="4"/>
      <c r="MV654" s="4"/>
      <c r="MW654" s="4"/>
      <c r="MX654" s="4"/>
      <c r="MY654" s="4"/>
      <c r="MZ654" s="4"/>
      <c r="NA654" s="4"/>
      <c r="NB654" s="4"/>
      <c r="NC654" s="4"/>
      <c r="ND654" s="4"/>
      <c r="NE654" s="4"/>
      <c r="NF654" s="4"/>
      <c r="NG654" s="4"/>
      <c r="NH654" s="4"/>
      <c r="NI654" s="4"/>
      <c r="NJ654" s="4"/>
      <c r="NK654" s="4"/>
      <c r="NL654" s="4"/>
      <c r="NM654" s="4"/>
      <c r="NN654" s="4"/>
      <c r="NO654" s="4"/>
      <c r="NP654" s="4"/>
      <c r="NQ654" s="4"/>
      <c r="NR654" s="4"/>
      <c r="NS654" s="4"/>
      <c r="NT654" s="4"/>
      <c r="NU654" s="4"/>
      <c r="NV654" s="4"/>
      <c r="NW654" s="4"/>
      <c r="NX654" s="4"/>
      <c r="NY654" s="4"/>
      <c r="NZ654" s="4"/>
      <c r="OA654" s="4"/>
      <c r="OB654" s="4"/>
      <c r="OC654" s="4"/>
      <c r="OD654" s="4"/>
      <c r="OE654" s="4"/>
      <c r="OF654" s="4"/>
      <c r="OG654" s="4"/>
      <c r="OH654" s="4"/>
      <c r="OI654" s="4"/>
      <c r="OJ654" s="4"/>
      <c r="OK654" s="4"/>
      <c r="OL654" s="4"/>
      <c r="OM654" s="4"/>
      <c r="ON654" s="4"/>
      <c r="OO654" s="4"/>
      <c r="OP654" s="4"/>
      <c r="OQ654" s="4"/>
      <c r="OR654" s="4"/>
      <c r="OS654" s="4"/>
      <c r="OT654" s="4"/>
      <c r="OU654" s="4"/>
      <c r="OV654" s="4"/>
      <c r="OW654" s="4"/>
      <c r="OX654" s="4"/>
      <c r="OY654" s="4"/>
      <c r="OZ654" s="4"/>
      <c r="PA654" s="4"/>
    </row>
    <row r="655" spans="1:417" s="16" customFormat="1" ht="27.75" customHeight="1" thickBot="1" x14ac:dyDescent="0.3">
      <c r="A655" s="324"/>
      <c r="B655" s="44" t="str">
        <f t="shared" si="521"/>
        <v>ГБУЗ АО Городская поликлиника №2</v>
      </c>
      <c r="C655" s="320"/>
      <c r="D655" s="19" t="str">
        <f t="shared" si="523"/>
        <v>Содержание (эксплуатация) имущества, находящего в собственности Астраханской области</v>
      </c>
      <c r="E655" s="295"/>
      <c r="F655" s="44" t="str">
        <f t="shared" si="531"/>
        <v>заключение договоров</v>
      </c>
      <c r="G655" s="286"/>
      <c r="H655" s="44" t="str">
        <f t="shared" si="53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55" s="286"/>
      <c r="J655" s="44" t="str">
        <f t="shared" si="524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55" s="72" t="s">
        <v>232</v>
      </c>
      <c r="L655" s="70" t="s">
        <v>228</v>
      </c>
      <c r="M655" s="66" t="s">
        <v>42</v>
      </c>
      <c r="N655" s="96">
        <v>6.4</v>
      </c>
      <c r="O655" s="96">
        <v>6.4</v>
      </c>
      <c r="P655" s="174"/>
      <c r="Q655" s="175">
        <f>IF(AND(N655&lt;&gt;0,M655="объем"),(O655/N655*100),"")</f>
        <v>100</v>
      </c>
      <c r="R655" s="277"/>
      <c r="S655" s="275"/>
      <c r="T655" s="278"/>
      <c r="U655" s="290"/>
      <c r="V655" s="295"/>
      <c r="W655" s="309"/>
      <c r="X655" s="305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  <c r="DE655" s="4"/>
      <c r="DF655" s="4"/>
      <c r="DG655" s="4"/>
      <c r="DH655" s="4"/>
      <c r="DI655" s="4"/>
      <c r="DJ655" s="4"/>
      <c r="DK655" s="4"/>
      <c r="DL655" s="4"/>
      <c r="DM655" s="4"/>
      <c r="DN655" s="4"/>
      <c r="DO655" s="4"/>
      <c r="DP655" s="4"/>
      <c r="DQ655" s="4"/>
      <c r="DR655" s="4"/>
      <c r="DS655" s="4"/>
      <c r="DT655" s="4"/>
      <c r="DU655" s="4"/>
      <c r="DV655" s="4"/>
      <c r="DW655" s="4"/>
      <c r="DX655" s="4"/>
      <c r="DY655" s="4"/>
      <c r="DZ655" s="4"/>
      <c r="EA655" s="4"/>
      <c r="EB655" s="4"/>
      <c r="EC655" s="4"/>
      <c r="ED655" s="4"/>
      <c r="EE655" s="4"/>
      <c r="EF655" s="4"/>
      <c r="EG655" s="4"/>
      <c r="EH655" s="4"/>
      <c r="EI655" s="4"/>
      <c r="EJ655" s="4"/>
      <c r="EK655" s="4"/>
      <c r="EL655" s="4"/>
      <c r="EM655" s="4"/>
      <c r="EN655" s="4"/>
      <c r="EO655" s="4"/>
      <c r="EP655" s="4"/>
      <c r="EQ655" s="4"/>
      <c r="ER655" s="4"/>
      <c r="ES655" s="4"/>
      <c r="ET655" s="4"/>
      <c r="EU655" s="4"/>
      <c r="EV655" s="4"/>
      <c r="EW655" s="4"/>
      <c r="EX655" s="4"/>
      <c r="EY655" s="4"/>
      <c r="EZ655" s="4"/>
      <c r="FA655" s="4"/>
      <c r="FB655" s="4"/>
      <c r="FC655" s="4"/>
      <c r="FD655" s="4"/>
      <c r="FE655" s="4"/>
      <c r="FF655" s="4"/>
      <c r="FG655" s="4"/>
      <c r="FH655" s="4"/>
      <c r="FI655" s="4"/>
      <c r="FJ655" s="4"/>
      <c r="FK655" s="4"/>
      <c r="FL655" s="4"/>
      <c r="FM655" s="4"/>
      <c r="FN655" s="4"/>
      <c r="FO655" s="4"/>
      <c r="FP655" s="4"/>
      <c r="FQ655" s="4"/>
      <c r="FR655" s="4"/>
      <c r="FS655" s="4"/>
      <c r="FT655" s="4"/>
      <c r="FU655" s="4"/>
      <c r="FV655" s="4"/>
      <c r="FW655" s="4"/>
      <c r="FX655" s="4"/>
      <c r="FY655" s="4"/>
      <c r="FZ655" s="4"/>
      <c r="GA655" s="4"/>
      <c r="GB655" s="4"/>
      <c r="GC655" s="4"/>
      <c r="GD655" s="4"/>
      <c r="GE655" s="4"/>
      <c r="GF655" s="4"/>
      <c r="GG655" s="4"/>
      <c r="GH655" s="4"/>
      <c r="GI655" s="4"/>
      <c r="GJ655" s="4"/>
      <c r="GK655" s="4"/>
      <c r="GL655" s="4"/>
      <c r="GM655" s="4"/>
      <c r="GN655" s="4"/>
      <c r="GO655" s="4"/>
      <c r="GP655" s="4"/>
      <c r="GQ655" s="4"/>
      <c r="GR655" s="4"/>
      <c r="GS655" s="4"/>
      <c r="GT655" s="4"/>
      <c r="GU655" s="4"/>
      <c r="GV655" s="4"/>
      <c r="GW655" s="4"/>
      <c r="GX655" s="4"/>
      <c r="GY655" s="4"/>
      <c r="GZ655" s="4"/>
      <c r="HA655" s="4"/>
      <c r="HB655" s="4"/>
      <c r="HC655" s="4"/>
      <c r="HD655" s="4"/>
      <c r="HE655" s="4"/>
      <c r="HF655" s="4"/>
      <c r="HG655" s="4"/>
      <c r="HH655" s="4"/>
      <c r="HI655" s="4"/>
      <c r="HJ655" s="4"/>
      <c r="HK655" s="4"/>
      <c r="HL655" s="4"/>
      <c r="HM655" s="4"/>
      <c r="HN655" s="4"/>
      <c r="HO655" s="4"/>
      <c r="HP655" s="4"/>
      <c r="HQ655" s="4"/>
      <c r="HR655" s="4"/>
      <c r="HS655" s="4"/>
      <c r="HT655" s="4"/>
      <c r="HU655" s="4"/>
      <c r="HV655" s="4"/>
      <c r="HW655" s="4"/>
      <c r="HX655" s="4"/>
      <c r="HY655" s="4"/>
      <c r="HZ655" s="4"/>
      <c r="IA655" s="4"/>
      <c r="IB655" s="4"/>
      <c r="IC655" s="4"/>
      <c r="ID655" s="4"/>
      <c r="IE655" s="4"/>
      <c r="IF655" s="4"/>
      <c r="IG655" s="4"/>
      <c r="IH655" s="4"/>
      <c r="II655" s="4"/>
      <c r="IJ655" s="4"/>
      <c r="IK655" s="4"/>
      <c r="IL655" s="4"/>
      <c r="IM655" s="4"/>
      <c r="IN655" s="4"/>
      <c r="IO655" s="4"/>
      <c r="IP655" s="4"/>
      <c r="IQ655" s="4"/>
      <c r="IR655" s="4"/>
      <c r="IS655" s="4"/>
      <c r="IT655" s="4"/>
      <c r="IU655" s="4"/>
      <c r="IV655" s="4"/>
      <c r="IW655" s="4"/>
      <c r="IX655" s="4"/>
      <c r="IY655" s="4"/>
      <c r="IZ655" s="4"/>
      <c r="JA655" s="4"/>
      <c r="JB655" s="4"/>
      <c r="JC655" s="4"/>
      <c r="JD655" s="4"/>
      <c r="JE655" s="4"/>
      <c r="JF655" s="4"/>
      <c r="JG655" s="4"/>
      <c r="JH655" s="4"/>
      <c r="JI655" s="4"/>
      <c r="JJ655" s="4"/>
      <c r="JK655" s="4"/>
      <c r="JL655" s="4"/>
      <c r="JM655" s="4"/>
      <c r="JN655" s="4"/>
      <c r="JO655" s="4"/>
      <c r="JP655" s="4"/>
      <c r="JQ655" s="4"/>
      <c r="JR655" s="4"/>
      <c r="JS655" s="4"/>
      <c r="JT655" s="4"/>
      <c r="JU655" s="4"/>
      <c r="JV655" s="4"/>
      <c r="JW655" s="4"/>
      <c r="JX655" s="4"/>
      <c r="JY655" s="4"/>
      <c r="JZ655" s="4"/>
      <c r="KA655" s="4"/>
      <c r="KB655" s="4"/>
      <c r="KC655" s="4"/>
      <c r="KD655" s="4"/>
      <c r="KE655" s="4"/>
      <c r="KF655" s="4"/>
      <c r="KG655" s="4"/>
      <c r="KH655" s="4"/>
      <c r="KI655" s="4"/>
      <c r="KJ655" s="4"/>
      <c r="KK655" s="4"/>
      <c r="KL655" s="4"/>
      <c r="KM655" s="4"/>
      <c r="KN655" s="4"/>
      <c r="KO655" s="4"/>
      <c r="KP655" s="4"/>
      <c r="KQ655" s="4"/>
      <c r="KR655" s="4"/>
      <c r="KS655" s="4"/>
      <c r="KT655" s="4"/>
      <c r="KU655" s="4"/>
      <c r="KV655" s="4"/>
      <c r="KW655" s="4"/>
      <c r="KX655" s="4"/>
      <c r="KY655" s="4"/>
      <c r="KZ655" s="4"/>
      <c r="LA655" s="4"/>
      <c r="LB655" s="4"/>
      <c r="LC655" s="4"/>
      <c r="LD655" s="4"/>
      <c r="LE655" s="4"/>
      <c r="LF655" s="4"/>
      <c r="LG655" s="4"/>
      <c r="LH655" s="4"/>
      <c r="LI655" s="4"/>
      <c r="LJ655" s="4"/>
      <c r="LK655" s="4"/>
      <c r="LL655" s="4"/>
      <c r="LM655" s="4"/>
      <c r="LN655" s="4"/>
      <c r="LO655" s="4"/>
      <c r="LP655" s="4"/>
      <c r="LQ655" s="4"/>
      <c r="LR655" s="4"/>
      <c r="LS655" s="4"/>
      <c r="LT655" s="4"/>
      <c r="LU655" s="4"/>
      <c r="LV655" s="4"/>
      <c r="LW655" s="4"/>
      <c r="LX655" s="4"/>
      <c r="LY655" s="4"/>
      <c r="LZ655" s="4"/>
      <c r="MA655" s="4"/>
      <c r="MB655" s="4"/>
      <c r="MC655" s="4"/>
      <c r="MD655" s="4"/>
      <c r="ME655" s="4"/>
      <c r="MF655" s="4"/>
      <c r="MG655" s="4"/>
      <c r="MH655" s="4"/>
      <c r="MI655" s="4"/>
      <c r="MJ655" s="4"/>
      <c r="MK655" s="4"/>
      <c r="ML655" s="4"/>
      <c r="MM655" s="4"/>
      <c r="MN655" s="4"/>
      <c r="MO655" s="4"/>
      <c r="MP655" s="4"/>
      <c r="MQ655" s="4"/>
      <c r="MR655" s="4"/>
      <c r="MS655" s="4"/>
      <c r="MT655" s="4"/>
      <c r="MU655" s="4"/>
      <c r="MV655" s="4"/>
      <c r="MW655" s="4"/>
      <c r="MX655" s="4"/>
      <c r="MY655" s="4"/>
      <c r="MZ655" s="4"/>
      <c r="NA655" s="4"/>
      <c r="NB655" s="4"/>
      <c r="NC655" s="4"/>
      <c r="ND655" s="4"/>
      <c r="NE655" s="4"/>
      <c r="NF655" s="4"/>
      <c r="NG655" s="4"/>
      <c r="NH655" s="4"/>
      <c r="NI655" s="4"/>
      <c r="NJ655" s="4"/>
      <c r="NK655" s="4"/>
      <c r="NL655" s="4"/>
      <c r="NM655" s="4"/>
      <c r="NN655" s="4"/>
      <c r="NO655" s="4"/>
      <c r="NP655" s="4"/>
      <c r="NQ655" s="4"/>
      <c r="NR655" s="4"/>
      <c r="NS655" s="4"/>
      <c r="NT655" s="4"/>
      <c r="NU655" s="4"/>
      <c r="NV655" s="4"/>
      <c r="NW655" s="4"/>
      <c r="NX655" s="4"/>
      <c r="NY655" s="4"/>
      <c r="NZ655" s="4"/>
      <c r="OA655" s="4"/>
      <c r="OB655" s="4"/>
      <c r="OC655" s="4"/>
      <c r="OD655" s="4"/>
      <c r="OE655" s="4"/>
      <c r="OF655" s="4"/>
      <c r="OG655" s="4"/>
      <c r="OH655" s="4"/>
      <c r="OI655" s="4"/>
      <c r="OJ655" s="4"/>
      <c r="OK655" s="4"/>
      <c r="OL655" s="4"/>
      <c r="OM655" s="4"/>
      <c r="ON655" s="4"/>
      <c r="OO655" s="4"/>
      <c r="OP655" s="4"/>
      <c r="OQ655" s="4"/>
      <c r="OR655" s="4"/>
      <c r="OS655" s="4"/>
      <c r="OT655" s="4"/>
      <c r="OU655" s="4"/>
      <c r="OV655" s="4"/>
      <c r="OW655" s="4"/>
      <c r="OX655" s="4"/>
      <c r="OY655" s="4"/>
      <c r="OZ655" s="4"/>
      <c r="PA655" s="4"/>
    </row>
    <row r="656" spans="1:417" s="16" customFormat="1" ht="28.5" customHeight="1" thickBot="1" x14ac:dyDescent="0.3">
      <c r="A656" s="292" t="s">
        <v>192</v>
      </c>
      <c r="B656" s="44" t="str">
        <f t="shared" si="521"/>
        <v>ГБУЗ АО Городская поликлиника №3</v>
      </c>
      <c r="C656" s="318" t="s">
        <v>71</v>
      </c>
      <c r="D656" s="19" t="str">
        <f t="shared" si="523"/>
        <v>Паллиативная медицинская помощь</v>
      </c>
      <c r="E656" s="284" t="s">
        <v>137</v>
      </c>
      <c r="F656" s="44" t="str">
        <f t="shared" si="531"/>
        <v>амбулаторно</v>
      </c>
      <c r="G656" s="284" t="s">
        <v>47</v>
      </c>
      <c r="H656" s="44" t="str">
        <f t="shared" si="532"/>
        <v>Не предусмотрено</v>
      </c>
      <c r="I656" s="284" t="s">
        <v>71</v>
      </c>
      <c r="J656" s="44" t="str">
        <f t="shared" si="524"/>
        <v>Паллиативная медицинская помощь</v>
      </c>
      <c r="K656" s="68" t="s">
        <v>128</v>
      </c>
      <c r="L656" s="68" t="s">
        <v>3</v>
      </c>
      <c r="M656" s="68" t="s">
        <v>5</v>
      </c>
      <c r="N656" s="98">
        <v>99</v>
      </c>
      <c r="O656" s="98">
        <v>99</v>
      </c>
      <c r="P656" s="174">
        <f t="shared" si="461"/>
        <v>100</v>
      </c>
      <c r="Q656" s="175" t="str">
        <f t="shared" si="533"/>
        <v/>
      </c>
      <c r="R656" s="276">
        <f>IFERROR(AVERAGE(P656:P657),"")</f>
        <v>100</v>
      </c>
      <c r="S656" s="274">
        <f>AVERAGE(Q656:Q657)</f>
        <v>95.475171787890559</v>
      </c>
      <c r="T656" s="272">
        <f>IFERROR((R656*0.7+S656*0.3)*2,S656*2)</f>
        <v>197.28510307273433</v>
      </c>
      <c r="U656" s="301" t="str">
        <f>IF(T656&lt;170,"ГЗ по услуге (работе) НЕ выполнено","")&amp;IF(AND(T656&gt;=170,T656&lt;=200),"ГЗ по услуге (работе) выполнено","")&amp;IF(T656&gt;200,"ГЗ по услуге (работе) ПЕРЕвыполнено","")</f>
        <v>ГЗ по услуге (работе) выполнено</v>
      </c>
      <c r="V656" s="284"/>
      <c r="W656" s="307">
        <f>AVERAGE(T656:T666)</f>
        <v>193.20666847591855</v>
      </c>
      <c r="X656" s="303" t="str">
        <f t="shared" ref="X656" si="536">IF(W656&lt;170,"ГЗ по учреждению не выполнено","")&amp;IF(AND(W656&gt;=170,W656&lt;=200),"ГЗ по учреждению выполнено","")&amp;IF(W656&gt;200,"ГЗ по учреждению перевыполнено","")</f>
        <v>ГЗ по учреждению выполнено</v>
      </c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  <c r="DE656" s="4"/>
      <c r="DF656" s="4"/>
      <c r="DG656" s="4"/>
      <c r="DH656" s="4"/>
      <c r="DI656" s="4"/>
      <c r="DJ656" s="4"/>
      <c r="DK656" s="4"/>
      <c r="DL656" s="4"/>
      <c r="DM656" s="4"/>
      <c r="DN656" s="4"/>
      <c r="DO656" s="4"/>
      <c r="DP656" s="4"/>
      <c r="DQ656" s="4"/>
      <c r="DR656" s="4"/>
      <c r="DS656" s="4"/>
      <c r="DT656" s="4"/>
      <c r="DU656" s="4"/>
      <c r="DV656" s="4"/>
      <c r="DW656" s="4"/>
      <c r="DX656" s="4"/>
      <c r="DY656" s="4"/>
      <c r="DZ656" s="4"/>
      <c r="EA656" s="4"/>
      <c r="EB656" s="4"/>
      <c r="EC656" s="4"/>
      <c r="ED656" s="4"/>
      <c r="EE656" s="4"/>
      <c r="EF656" s="4"/>
      <c r="EG656" s="4"/>
      <c r="EH656" s="4"/>
      <c r="EI656" s="4"/>
      <c r="EJ656" s="4"/>
      <c r="EK656" s="4"/>
      <c r="EL656" s="4"/>
      <c r="EM656" s="4"/>
      <c r="EN656" s="4"/>
      <c r="EO656" s="4"/>
      <c r="EP656" s="4"/>
      <c r="EQ656" s="4"/>
      <c r="ER656" s="4"/>
      <c r="ES656" s="4"/>
      <c r="ET656" s="4"/>
      <c r="EU656" s="4"/>
      <c r="EV656" s="4"/>
      <c r="EW656" s="4"/>
      <c r="EX656" s="4"/>
      <c r="EY656" s="4"/>
      <c r="EZ656" s="4"/>
      <c r="FA656" s="4"/>
      <c r="FB656" s="4"/>
      <c r="FC656" s="4"/>
      <c r="FD656" s="4"/>
      <c r="FE656" s="4"/>
      <c r="FF656" s="4"/>
      <c r="FG656" s="4"/>
      <c r="FH656" s="4"/>
      <c r="FI656" s="4"/>
      <c r="FJ656" s="4"/>
      <c r="FK656" s="4"/>
      <c r="FL656" s="4"/>
      <c r="FM656" s="4"/>
      <c r="FN656" s="4"/>
      <c r="FO656" s="4"/>
      <c r="FP656" s="4"/>
      <c r="FQ656" s="4"/>
      <c r="FR656" s="4"/>
      <c r="FS656" s="4"/>
      <c r="FT656" s="4"/>
      <c r="FU656" s="4"/>
      <c r="FV656" s="4"/>
      <c r="FW656" s="4"/>
      <c r="FX656" s="4"/>
      <c r="FY656" s="4"/>
      <c r="FZ656" s="4"/>
      <c r="GA656" s="4"/>
      <c r="GB656" s="4"/>
      <c r="GC656" s="4"/>
      <c r="GD656" s="4"/>
      <c r="GE656" s="4"/>
      <c r="GF656" s="4"/>
      <c r="GG656" s="4"/>
      <c r="GH656" s="4"/>
      <c r="GI656" s="4"/>
      <c r="GJ656" s="4"/>
      <c r="GK656" s="4"/>
      <c r="GL656" s="4"/>
      <c r="GM656" s="4"/>
      <c r="GN656" s="4"/>
      <c r="GO656" s="4"/>
      <c r="GP656" s="4"/>
      <c r="GQ656" s="4"/>
      <c r="GR656" s="4"/>
      <c r="GS656" s="4"/>
      <c r="GT656" s="4"/>
      <c r="GU656" s="4"/>
      <c r="GV656" s="4"/>
      <c r="GW656" s="4"/>
      <c r="GX656" s="4"/>
      <c r="GY656" s="4"/>
      <c r="GZ656" s="4"/>
      <c r="HA656" s="4"/>
      <c r="HB656" s="4"/>
      <c r="HC656" s="4"/>
      <c r="HD656" s="4"/>
      <c r="HE656" s="4"/>
      <c r="HF656" s="4"/>
      <c r="HG656" s="4"/>
      <c r="HH656" s="4"/>
      <c r="HI656" s="4"/>
      <c r="HJ656" s="4"/>
      <c r="HK656" s="4"/>
      <c r="HL656" s="4"/>
      <c r="HM656" s="4"/>
      <c r="HN656" s="4"/>
      <c r="HO656" s="4"/>
      <c r="HP656" s="4"/>
      <c r="HQ656" s="4"/>
      <c r="HR656" s="4"/>
      <c r="HS656" s="4"/>
      <c r="HT656" s="4"/>
      <c r="HU656" s="4"/>
      <c r="HV656" s="4"/>
      <c r="HW656" s="4"/>
      <c r="HX656" s="4"/>
      <c r="HY656" s="4"/>
      <c r="HZ656" s="4"/>
      <c r="IA656" s="4"/>
      <c r="IB656" s="4"/>
      <c r="IC656" s="4"/>
      <c r="ID656" s="4"/>
      <c r="IE656" s="4"/>
      <c r="IF656" s="4"/>
      <c r="IG656" s="4"/>
      <c r="IH656" s="4"/>
      <c r="II656" s="4"/>
      <c r="IJ656" s="4"/>
      <c r="IK656" s="4"/>
      <c r="IL656" s="4"/>
      <c r="IM656" s="4"/>
      <c r="IN656" s="4"/>
      <c r="IO656" s="4"/>
      <c r="IP656" s="4"/>
      <c r="IQ656" s="4"/>
      <c r="IR656" s="4"/>
      <c r="IS656" s="4"/>
      <c r="IT656" s="4"/>
      <c r="IU656" s="4"/>
      <c r="IV656" s="4"/>
      <c r="IW656" s="4"/>
      <c r="IX656" s="4"/>
      <c r="IY656" s="4"/>
      <c r="IZ656" s="4"/>
      <c r="JA656" s="4"/>
      <c r="JB656" s="4"/>
      <c r="JC656" s="4"/>
      <c r="JD656" s="4"/>
      <c r="JE656" s="4"/>
      <c r="JF656" s="4"/>
      <c r="JG656" s="4"/>
      <c r="JH656" s="4"/>
      <c r="JI656" s="4"/>
      <c r="JJ656" s="4"/>
      <c r="JK656" s="4"/>
      <c r="JL656" s="4"/>
      <c r="JM656" s="4"/>
      <c r="JN656" s="4"/>
      <c r="JO656" s="4"/>
      <c r="JP656" s="4"/>
      <c r="JQ656" s="4"/>
      <c r="JR656" s="4"/>
      <c r="JS656" s="4"/>
      <c r="JT656" s="4"/>
      <c r="JU656" s="4"/>
      <c r="JV656" s="4"/>
      <c r="JW656" s="4"/>
      <c r="JX656" s="4"/>
      <c r="JY656" s="4"/>
      <c r="JZ656" s="4"/>
      <c r="KA656" s="4"/>
      <c r="KB656" s="4"/>
      <c r="KC656" s="4"/>
      <c r="KD656" s="4"/>
      <c r="KE656" s="4"/>
      <c r="KF656" s="4"/>
      <c r="KG656" s="4"/>
      <c r="KH656" s="4"/>
      <c r="KI656" s="4"/>
      <c r="KJ656" s="4"/>
      <c r="KK656" s="4"/>
      <c r="KL656" s="4"/>
      <c r="KM656" s="4"/>
      <c r="KN656" s="4"/>
      <c r="KO656" s="4"/>
      <c r="KP656" s="4"/>
      <c r="KQ656" s="4"/>
      <c r="KR656" s="4"/>
      <c r="KS656" s="4"/>
      <c r="KT656" s="4"/>
      <c r="KU656" s="4"/>
      <c r="KV656" s="4"/>
      <c r="KW656" s="4"/>
      <c r="KX656" s="4"/>
      <c r="KY656" s="4"/>
      <c r="KZ656" s="4"/>
      <c r="LA656" s="4"/>
      <c r="LB656" s="4"/>
      <c r="LC656" s="4"/>
      <c r="LD656" s="4"/>
      <c r="LE656" s="4"/>
      <c r="LF656" s="4"/>
      <c r="LG656" s="4"/>
      <c r="LH656" s="4"/>
      <c r="LI656" s="4"/>
      <c r="LJ656" s="4"/>
      <c r="LK656" s="4"/>
      <c r="LL656" s="4"/>
      <c r="LM656" s="4"/>
      <c r="LN656" s="4"/>
      <c r="LO656" s="4"/>
      <c r="LP656" s="4"/>
      <c r="LQ656" s="4"/>
      <c r="LR656" s="4"/>
      <c r="LS656" s="4"/>
      <c r="LT656" s="4"/>
      <c r="LU656" s="4"/>
      <c r="LV656" s="4"/>
      <c r="LW656" s="4"/>
      <c r="LX656" s="4"/>
      <c r="LY656" s="4"/>
      <c r="LZ656" s="4"/>
      <c r="MA656" s="4"/>
      <c r="MB656" s="4"/>
      <c r="MC656" s="4"/>
      <c r="MD656" s="4"/>
      <c r="ME656" s="4"/>
      <c r="MF656" s="4"/>
      <c r="MG656" s="4"/>
      <c r="MH656" s="4"/>
      <c r="MI656" s="4"/>
      <c r="MJ656" s="4"/>
      <c r="MK656" s="4"/>
      <c r="ML656" s="4"/>
      <c r="MM656" s="4"/>
      <c r="MN656" s="4"/>
      <c r="MO656" s="4"/>
      <c r="MP656" s="4"/>
      <c r="MQ656" s="4"/>
      <c r="MR656" s="4"/>
      <c r="MS656" s="4"/>
      <c r="MT656" s="4"/>
      <c r="MU656" s="4"/>
      <c r="MV656" s="4"/>
      <c r="MW656" s="4"/>
      <c r="MX656" s="4"/>
      <c r="MY656" s="4"/>
      <c r="MZ656" s="4"/>
      <c r="NA656" s="4"/>
      <c r="NB656" s="4"/>
      <c r="NC656" s="4"/>
      <c r="ND656" s="4"/>
      <c r="NE656" s="4"/>
      <c r="NF656" s="4"/>
      <c r="NG656" s="4"/>
      <c r="NH656" s="4"/>
      <c r="NI656" s="4"/>
      <c r="NJ656" s="4"/>
      <c r="NK656" s="4"/>
      <c r="NL656" s="4"/>
      <c r="NM656" s="4"/>
      <c r="NN656" s="4"/>
      <c r="NO656" s="4"/>
      <c r="NP656" s="4"/>
      <c r="NQ656" s="4"/>
      <c r="NR656" s="4"/>
      <c r="NS656" s="4"/>
      <c r="NT656" s="4"/>
      <c r="NU656" s="4"/>
      <c r="NV656" s="4"/>
      <c r="NW656" s="4"/>
      <c r="NX656" s="4"/>
      <c r="NY656" s="4"/>
      <c r="NZ656" s="4"/>
      <c r="OA656" s="4"/>
      <c r="OB656" s="4"/>
      <c r="OC656" s="4"/>
      <c r="OD656" s="4"/>
      <c r="OE656" s="4"/>
      <c r="OF656" s="4"/>
      <c r="OG656" s="4"/>
      <c r="OH656" s="4"/>
      <c r="OI656" s="4"/>
      <c r="OJ656" s="4"/>
      <c r="OK656" s="4"/>
      <c r="OL656" s="4"/>
      <c r="OM656" s="4"/>
      <c r="ON656" s="4"/>
      <c r="OO656" s="4"/>
      <c r="OP656" s="4"/>
      <c r="OQ656" s="4"/>
      <c r="OR656" s="4"/>
      <c r="OS656" s="4"/>
      <c r="OT656" s="4"/>
      <c r="OU656" s="4"/>
      <c r="OV656" s="4"/>
      <c r="OW656" s="4"/>
      <c r="OX656" s="4"/>
      <c r="OY656" s="4"/>
      <c r="OZ656" s="4"/>
      <c r="PA656" s="4"/>
    </row>
    <row r="657" spans="1:417" s="16" customFormat="1" ht="28.5" customHeight="1" thickBot="1" x14ac:dyDescent="0.3">
      <c r="A657" s="293"/>
      <c r="B657" s="44" t="str">
        <f>IF(A657="",B656,A657)</f>
        <v>ГБУЗ АО Городская поликлиника №3</v>
      </c>
      <c r="C657" s="319"/>
      <c r="D657" s="19" t="str">
        <f>IF(C657="",D656,C657)</f>
        <v>Паллиативная медицинская помощь</v>
      </c>
      <c r="E657" s="286"/>
      <c r="F657" s="44" t="str">
        <f>IF(E657="",F656,E657)</f>
        <v>амбулаторно</v>
      </c>
      <c r="G657" s="286"/>
      <c r="H657" s="44" t="str">
        <f>IF(G657="",H656,G657)</f>
        <v>Не предусмотрено</v>
      </c>
      <c r="I657" s="286"/>
      <c r="J657" s="44" t="str">
        <f>IF(I657="",J656,I657)</f>
        <v>Паллиативная медицинская помощь</v>
      </c>
      <c r="K657" s="69" t="s">
        <v>40</v>
      </c>
      <c r="L657" s="70" t="s">
        <v>118</v>
      </c>
      <c r="M657" s="76" t="s">
        <v>42</v>
      </c>
      <c r="N657" s="162">
        <v>2571</v>
      </c>
      <c r="O657" s="162">
        <v>1841</v>
      </c>
      <c r="P657" s="203" t="str">
        <f t="shared" si="461"/>
        <v/>
      </c>
      <c r="Q657" s="175">
        <f t="shared" si="533"/>
        <v>95.475171787890559</v>
      </c>
      <c r="R657" s="277"/>
      <c r="S657" s="275"/>
      <c r="T657" s="278"/>
      <c r="U657" s="302"/>
      <c r="V657" s="286"/>
      <c r="W657" s="308"/>
      <c r="X657" s="30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  <c r="DE657" s="4"/>
      <c r="DF657" s="4"/>
      <c r="DG657" s="4"/>
      <c r="DH657" s="4"/>
      <c r="DI657" s="4"/>
      <c r="DJ657" s="4"/>
      <c r="DK657" s="4"/>
      <c r="DL657" s="4"/>
      <c r="DM657" s="4"/>
      <c r="DN657" s="4"/>
      <c r="DO657" s="4"/>
      <c r="DP657" s="4"/>
      <c r="DQ657" s="4"/>
      <c r="DR657" s="4"/>
      <c r="DS657" s="4"/>
      <c r="DT657" s="4"/>
      <c r="DU657" s="4"/>
      <c r="DV657" s="4"/>
      <c r="DW657" s="4"/>
      <c r="DX657" s="4"/>
      <c r="DY657" s="4"/>
      <c r="DZ657" s="4"/>
      <c r="EA657" s="4"/>
      <c r="EB657" s="4"/>
      <c r="EC657" s="4"/>
      <c r="ED657" s="4"/>
      <c r="EE657" s="4"/>
      <c r="EF657" s="4"/>
      <c r="EG657" s="4"/>
      <c r="EH657" s="4"/>
      <c r="EI657" s="4"/>
      <c r="EJ657" s="4"/>
      <c r="EK657" s="4"/>
      <c r="EL657" s="4"/>
      <c r="EM657" s="4"/>
      <c r="EN657" s="4"/>
      <c r="EO657" s="4"/>
      <c r="EP657" s="4"/>
      <c r="EQ657" s="4"/>
      <c r="ER657" s="4"/>
      <c r="ES657" s="4"/>
      <c r="ET657" s="4"/>
      <c r="EU657" s="4"/>
      <c r="EV657" s="4"/>
      <c r="EW657" s="4"/>
      <c r="EX657" s="4"/>
      <c r="EY657" s="4"/>
      <c r="EZ657" s="4"/>
      <c r="FA657" s="4"/>
      <c r="FB657" s="4"/>
      <c r="FC657" s="4"/>
      <c r="FD657" s="4"/>
      <c r="FE657" s="4"/>
      <c r="FF657" s="4"/>
      <c r="FG657" s="4"/>
      <c r="FH657" s="4"/>
      <c r="FI657" s="4"/>
      <c r="FJ657" s="4"/>
      <c r="FK657" s="4"/>
      <c r="FL657" s="4"/>
      <c r="FM657" s="4"/>
      <c r="FN657" s="4"/>
      <c r="FO657" s="4"/>
      <c r="FP657" s="4"/>
      <c r="FQ657" s="4"/>
      <c r="FR657" s="4"/>
      <c r="FS657" s="4"/>
      <c r="FT657" s="4"/>
      <c r="FU657" s="4"/>
      <c r="FV657" s="4"/>
      <c r="FW657" s="4"/>
      <c r="FX657" s="4"/>
      <c r="FY657" s="4"/>
      <c r="FZ657" s="4"/>
      <c r="GA657" s="4"/>
      <c r="GB657" s="4"/>
      <c r="GC657" s="4"/>
      <c r="GD657" s="4"/>
      <c r="GE657" s="4"/>
      <c r="GF657" s="4"/>
      <c r="GG657" s="4"/>
      <c r="GH657" s="4"/>
      <c r="GI657" s="4"/>
      <c r="GJ657" s="4"/>
      <c r="GK657" s="4"/>
      <c r="GL657" s="4"/>
      <c r="GM657" s="4"/>
      <c r="GN657" s="4"/>
      <c r="GO657" s="4"/>
      <c r="GP657" s="4"/>
      <c r="GQ657" s="4"/>
      <c r="GR657" s="4"/>
      <c r="GS657" s="4"/>
      <c r="GT657" s="4"/>
      <c r="GU657" s="4"/>
      <c r="GV657" s="4"/>
      <c r="GW657" s="4"/>
      <c r="GX657" s="4"/>
      <c r="GY657" s="4"/>
      <c r="GZ657" s="4"/>
      <c r="HA657" s="4"/>
      <c r="HB657" s="4"/>
      <c r="HC657" s="4"/>
      <c r="HD657" s="4"/>
      <c r="HE657" s="4"/>
      <c r="HF657" s="4"/>
      <c r="HG657" s="4"/>
      <c r="HH657" s="4"/>
      <c r="HI657" s="4"/>
      <c r="HJ657" s="4"/>
      <c r="HK657" s="4"/>
      <c r="HL657" s="4"/>
      <c r="HM657" s="4"/>
      <c r="HN657" s="4"/>
      <c r="HO657" s="4"/>
      <c r="HP657" s="4"/>
      <c r="HQ657" s="4"/>
      <c r="HR657" s="4"/>
      <c r="HS657" s="4"/>
      <c r="HT657" s="4"/>
      <c r="HU657" s="4"/>
      <c r="HV657" s="4"/>
      <c r="HW657" s="4"/>
      <c r="HX657" s="4"/>
      <c r="HY657" s="4"/>
      <c r="HZ657" s="4"/>
      <c r="IA657" s="4"/>
      <c r="IB657" s="4"/>
      <c r="IC657" s="4"/>
      <c r="ID657" s="4"/>
      <c r="IE657" s="4"/>
      <c r="IF657" s="4"/>
      <c r="IG657" s="4"/>
      <c r="IH657" s="4"/>
      <c r="II657" s="4"/>
      <c r="IJ657" s="4"/>
      <c r="IK657" s="4"/>
      <c r="IL657" s="4"/>
      <c r="IM657" s="4"/>
      <c r="IN657" s="4"/>
      <c r="IO657" s="4"/>
      <c r="IP657" s="4"/>
      <c r="IQ657" s="4"/>
      <c r="IR657" s="4"/>
      <c r="IS657" s="4"/>
      <c r="IT657" s="4"/>
      <c r="IU657" s="4"/>
      <c r="IV657" s="4"/>
      <c r="IW657" s="4"/>
      <c r="IX657" s="4"/>
      <c r="IY657" s="4"/>
      <c r="IZ657" s="4"/>
      <c r="JA657" s="4"/>
      <c r="JB657" s="4"/>
      <c r="JC657" s="4"/>
      <c r="JD657" s="4"/>
      <c r="JE657" s="4"/>
      <c r="JF657" s="4"/>
      <c r="JG657" s="4"/>
      <c r="JH657" s="4"/>
      <c r="JI657" s="4"/>
      <c r="JJ657" s="4"/>
      <c r="JK657" s="4"/>
      <c r="JL657" s="4"/>
      <c r="JM657" s="4"/>
      <c r="JN657" s="4"/>
      <c r="JO657" s="4"/>
      <c r="JP657" s="4"/>
      <c r="JQ657" s="4"/>
      <c r="JR657" s="4"/>
      <c r="JS657" s="4"/>
      <c r="JT657" s="4"/>
      <c r="JU657" s="4"/>
      <c r="JV657" s="4"/>
      <c r="JW657" s="4"/>
      <c r="JX657" s="4"/>
      <c r="JY657" s="4"/>
      <c r="JZ657" s="4"/>
      <c r="KA657" s="4"/>
      <c r="KB657" s="4"/>
      <c r="KC657" s="4"/>
      <c r="KD657" s="4"/>
      <c r="KE657" s="4"/>
      <c r="KF657" s="4"/>
      <c r="KG657" s="4"/>
      <c r="KH657" s="4"/>
      <c r="KI657" s="4"/>
      <c r="KJ657" s="4"/>
      <c r="KK657" s="4"/>
      <c r="KL657" s="4"/>
      <c r="KM657" s="4"/>
      <c r="KN657" s="4"/>
      <c r="KO657" s="4"/>
      <c r="KP657" s="4"/>
      <c r="KQ657" s="4"/>
      <c r="KR657" s="4"/>
      <c r="KS657" s="4"/>
      <c r="KT657" s="4"/>
      <c r="KU657" s="4"/>
      <c r="KV657" s="4"/>
      <c r="KW657" s="4"/>
      <c r="KX657" s="4"/>
      <c r="KY657" s="4"/>
      <c r="KZ657" s="4"/>
      <c r="LA657" s="4"/>
      <c r="LB657" s="4"/>
      <c r="LC657" s="4"/>
      <c r="LD657" s="4"/>
      <c r="LE657" s="4"/>
      <c r="LF657" s="4"/>
      <c r="LG657" s="4"/>
      <c r="LH657" s="4"/>
      <c r="LI657" s="4"/>
      <c r="LJ657" s="4"/>
      <c r="LK657" s="4"/>
      <c r="LL657" s="4"/>
      <c r="LM657" s="4"/>
      <c r="LN657" s="4"/>
      <c r="LO657" s="4"/>
      <c r="LP657" s="4"/>
      <c r="LQ657" s="4"/>
      <c r="LR657" s="4"/>
      <c r="LS657" s="4"/>
      <c r="LT657" s="4"/>
      <c r="LU657" s="4"/>
      <c r="LV657" s="4"/>
      <c r="LW657" s="4"/>
      <c r="LX657" s="4"/>
      <c r="LY657" s="4"/>
      <c r="LZ657" s="4"/>
      <c r="MA657" s="4"/>
      <c r="MB657" s="4"/>
      <c r="MC657" s="4"/>
      <c r="MD657" s="4"/>
      <c r="ME657" s="4"/>
      <c r="MF657" s="4"/>
      <c r="MG657" s="4"/>
      <c r="MH657" s="4"/>
      <c r="MI657" s="4"/>
      <c r="MJ657" s="4"/>
      <c r="MK657" s="4"/>
      <c r="ML657" s="4"/>
      <c r="MM657" s="4"/>
      <c r="MN657" s="4"/>
      <c r="MO657" s="4"/>
      <c r="MP657" s="4"/>
      <c r="MQ657" s="4"/>
      <c r="MR657" s="4"/>
      <c r="MS657" s="4"/>
      <c r="MT657" s="4"/>
      <c r="MU657" s="4"/>
      <c r="MV657" s="4"/>
      <c r="MW657" s="4"/>
      <c r="MX657" s="4"/>
      <c r="MY657" s="4"/>
      <c r="MZ657" s="4"/>
      <c r="NA657" s="4"/>
      <c r="NB657" s="4"/>
      <c r="NC657" s="4"/>
      <c r="ND657" s="4"/>
      <c r="NE657" s="4"/>
      <c r="NF657" s="4"/>
      <c r="NG657" s="4"/>
      <c r="NH657" s="4"/>
      <c r="NI657" s="4"/>
      <c r="NJ657" s="4"/>
      <c r="NK657" s="4"/>
      <c r="NL657" s="4"/>
      <c r="NM657" s="4"/>
      <c r="NN657" s="4"/>
      <c r="NO657" s="4"/>
      <c r="NP657" s="4"/>
      <c r="NQ657" s="4"/>
      <c r="NR657" s="4"/>
      <c r="NS657" s="4"/>
      <c r="NT657" s="4"/>
      <c r="NU657" s="4"/>
      <c r="NV657" s="4"/>
      <c r="NW657" s="4"/>
      <c r="NX657" s="4"/>
      <c r="NY657" s="4"/>
      <c r="NZ657" s="4"/>
      <c r="OA657" s="4"/>
      <c r="OB657" s="4"/>
      <c r="OC657" s="4"/>
      <c r="OD657" s="4"/>
      <c r="OE657" s="4"/>
      <c r="OF657" s="4"/>
      <c r="OG657" s="4"/>
      <c r="OH657" s="4"/>
      <c r="OI657" s="4"/>
      <c r="OJ657" s="4"/>
      <c r="OK657" s="4"/>
      <c r="OL657" s="4"/>
      <c r="OM657" s="4"/>
      <c r="ON657" s="4"/>
      <c r="OO657" s="4"/>
      <c r="OP657" s="4"/>
      <c r="OQ657" s="4"/>
      <c r="OR657" s="4"/>
      <c r="OS657" s="4"/>
      <c r="OT657" s="4"/>
      <c r="OU657" s="4"/>
      <c r="OV657" s="4"/>
      <c r="OW657" s="4"/>
      <c r="OX657" s="4"/>
      <c r="OY657" s="4"/>
      <c r="OZ657" s="4"/>
      <c r="PA657" s="4"/>
    </row>
    <row r="658" spans="1:417" s="16" customFormat="1" ht="28.5" customHeight="1" thickBot="1" x14ac:dyDescent="0.3">
      <c r="A658" s="293"/>
      <c r="B658" s="44" t="str">
        <f t="shared" ref="B658:B660" si="537">IF(A658="",B657,A658)</f>
        <v>ГБУЗ АО Городская поликлиника №3</v>
      </c>
      <c r="C658" s="318" t="s">
        <v>119</v>
      </c>
      <c r="D658" s="19" t="str">
        <f t="shared" si="523"/>
        <v>ПМСП, не включенная в базовую программу ОМС</v>
      </c>
      <c r="E658" s="284" t="s">
        <v>137</v>
      </c>
      <c r="F658" s="44" t="s">
        <v>137</v>
      </c>
      <c r="G658" s="284" t="s">
        <v>39</v>
      </c>
      <c r="H658" s="44" t="str">
        <f t="shared" si="532"/>
        <v>Первичная медико-санитарная помощь, в части диагностики и лечения</v>
      </c>
      <c r="I658" s="287" t="s">
        <v>65</v>
      </c>
      <c r="J658" s="44" t="str">
        <f t="shared" si="524"/>
        <v>психотерапия</v>
      </c>
      <c r="K658" s="67" t="s">
        <v>128</v>
      </c>
      <c r="L658" s="68" t="s">
        <v>3</v>
      </c>
      <c r="M658" s="68" t="s">
        <v>5</v>
      </c>
      <c r="N658" s="98">
        <v>99</v>
      </c>
      <c r="O658" s="98">
        <v>99</v>
      </c>
      <c r="P658" s="203">
        <f t="shared" si="461"/>
        <v>100</v>
      </c>
      <c r="Q658" s="204" t="str">
        <f t="shared" si="533"/>
        <v/>
      </c>
      <c r="R658" s="276">
        <f>IFERROR(AVERAGE(P658:P660),"")</f>
        <v>100</v>
      </c>
      <c r="S658" s="274">
        <f>AVERAGE(Q658:Q660)</f>
        <v>60.017327268789245</v>
      </c>
      <c r="T658" s="272">
        <f t="shared" ref="T658" si="538">IFERROR((R658*0.7+S658*0.3)*2,S658*2)</f>
        <v>176.01039636127354</v>
      </c>
      <c r="U658" s="301" t="str">
        <f t="shared" ref="U658" si="539">IF(T658&lt;170,"ГЗ по услуге (работе) НЕ выполнено","")&amp;IF(AND(T658&gt;=170,T658&lt;=200),"ГЗ по услуге (работе) выполнено","")&amp;IF(T658&gt;200,"ГЗ по услуге (работе) ПЕРЕвыполнено","")</f>
        <v>ГЗ по услуге (работе) выполнено</v>
      </c>
      <c r="V658" s="284"/>
      <c r="W658" s="308"/>
      <c r="X658" s="30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  <c r="DE658" s="4"/>
      <c r="DF658" s="4"/>
      <c r="DG658" s="4"/>
      <c r="DH658" s="4"/>
      <c r="DI658" s="4"/>
      <c r="DJ658" s="4"/>
      <c r="DK658" s="4"/>
      <c r="DL658" s="4"/>
      <c r="DM658" s="4"/>
      <c r="DN658" s="4"/>
      <c r="DO658" s="4"/>
      <c r="DP658" s="4"/>
      <c r="DQ658" s="4"/>
      <c r="DR658" s="4"/>
      <c r="DS658" s="4"/>
      <c r="DT658" s="4"/>
      <c r="DU658" s="4"/>
      <c r="DV658" s="4"/>
      <c r="DW658" s="4"/>
      <c r="DX658" s="4"/>
      <c r="DY658" s="4"/>
      <c r="DZ658" s="4"/>
      <c r="EA658" s="4"/>
      <c r="EB658" s="4"/>
      <c r="EC658" s="4"/>
      <c r="ED658" s="4"/>
      <c r="EE658" s="4"/>
      <c r="EF658" s="4"/>
      <c r="EG658" s="4"/>
      <c r="EH658" s="4"/>
      <c r="EI658" s="4"/>
      <c r="EJ658" s="4"/>
      <c r="EK658" s="4"/>
      <c r="EL658" s="4"/>
      <c r="EM658" s="4"/>
      <c r="EN658" s="4"/>
      <c r="EO658" s="4"/>
      <c r="EP658" s="4"/>
      <c r="EQ658" s="4"/>
      <c r="ER658" s="4"/>
      <c r="ES658" s="4"/>
      <c r="ET658" s="4"/>
      <c r="EU658" s="4"/>
      <c r="EV658" s="4"/>
      <c r="EW658" s="4"/>
      <c r="EX658" s="4"/>
      <c r="EY658" s="4"/>
      <c r="EZ658" s="4"/>
      <c r="FA658" s="4"/>
      <c r="FB658" s="4"/>
      <c r="FC658" s="4"/>
      <c r="FD658" s="4"/>
      <c r="FE658" s="4"/>
      <c r="FF658" s="4"/>
      <c r="FG658" s="4"/>
      <c r="FH658" s="4"/>
      <c r="FI658" s="4"/>
      <c r="FJ658" s="4"/>
      <c r="FK658" s="4"/>
      <c r="FL658" s="4"/>
      <c r="FM658" s="4"/>
      <c r="FN658" s="4"/>
      <c r="FO658" s="4"/>
      <c r="FP658" s="4"/>
      <c r="FQ658" s="4"/>
      <c r="FR658" s="4"/>
      <c r="FS658" s="4"/>
      <c r="FT658" s="4"/>
      <c r="FU658" s="4"/>
      <c r="FV658" s="4"/>
      <c r="FW658" s="4"/>
      <c r="FX658" s="4"/>
      <c r="FY658" s="4"/>
      <c r="FZ658" s="4"/>
      <c r="GA658" s="4"/>
      <c r="GB658" s="4"/>
      <c r="GC658" s="4"/>
      <c r="GD658" s="4"/>
      <c r="GE658" s="4"/>
      <c r="GF658" s="4"/>
      <c r="GG658" s="4"/>
      <c r="GH658" s="4"/>
      <c r="GI658" s="4"/>
      <c r="GJ658" s="4"/>
      <c r="GK658" s="4"/>
      <c r="GL658" s="4"/>
      <c r="GM658" s="4"/>
      <c r="GN658" s="4"/>
      <c r="GO658" s="4"/>
      <c r="GP658" s="4"/>
      <c r="GQ658" s="4"/>
      <c r="GR658" s="4"/>
      <c r="GS658" s="4"/>
      <c r="GT658" s="4"/>
      <c r="GU658" s="4"/>
      <c r="GV658" s="4"/>
      <c r="GW658" s="4"/>
      <c r="GX658" s="4"/>
      <c r="GY658" s="4"/>
      <c r="GZ658" s="4"/>
      <c r="HA658" s="4"/>
      <c r="HB658" s="4"/>
      <c r="HC658" s="4"/>
      <c r="HD658" s="4"/>
      <c r="HE658" s="4"/>
      <c r="HF658" s="4"/>
      <c r="HG658" s="4"/>
      <c r="HH658" s="4"/>
      <c r="HI658" s="4"/>
      <c r="HJ658" s="4"/>
      <c r="HK658" s="4"/>
      <c r="HL658" s="4"/>
      <c r="HM658" s="4"/>
      <c r="HN658" s="4"/>
      <c r="HO658" s="4"/>
      <c r="HP658" s="4"/>
      <c r="HQ658" s="4"/>
      <c r="HR658" s="4"/>
      <c r="HS658" s="4"/>
      <c r="HT658" s="4"/>
      <c r="HU658" s="4"/>
      <c r="HV658" s="4"/>
      <c r="HW658" s="4"/>
      <c r="HX658" s="4"/>
      <c r="HY658" s="4"/>
      <c r="HZ658" s="4"/>
      <c r="IA658" s="4"/>
      <c r="IB658" s="4"/>
      <c r="IC658" s="4"/>
      <c r="ID658" s="4"/>
      <c r="IE658" s="4"/>
      <c r="IF658" s="4"/>
      <c r="IG658" s="4"/>
      <c r="IH658" s="4"/>
      <c r="II658" s="4"/>
      <c r="IJ658" s="4"/>
      <c r="IK658" s="4"/>
      <c r="IL658" s="4"/>
      <c r="IM658" s="4"/>
      <c r="IN658" s="4"/>
      <c r="IO658" s="4"/>
      <c r="IP658" s="4"/>
      <c r="IQ658" s="4"/>
      <c r="IR658" s="4"/>
      <c r="IS658" s="4"/>
      <c r="IT658" s="4"/>
      <c r="IU658" s="4"/>
      <c r="IV658" s="4"/>
      <c r="IW658" s="4"/>
      <c r="IX658" s="4"/>
      <c r="IY658" s="4"/>
      <c r="IZ658" s="4"/>
      <c r="JA658" s="4"/>
      <c r="JB658" s="4"/>
      <c r="JC658" s="4"/>
      <c r="JD658" s="4"/>
      <c r="JE658" s="4"/>
      <c r="JF658" s="4"/>
      <c r="JG658" s="4"/>
      <c r="JH658" s="4"/>
      <c r="JI658" s="4"/>
      <c r="JJ658" s="4"/>
      <c r="JK658" s="4"/>
      <c r="JL658" s="4"/>
      <c r="JM658" s="4"/>
      <c r="JN658" s="4"/>
      <c r="JO658" s="4"/>
      <c r="JP658" s="4"/>
      <c r="JQ658" s="4"/>
      <c r="JR658" s="4"/>
      <c r="JS658" s="4"/>
      <c r="JT658" s="4"/>
      <c r="JU658" s="4"/>
      <c r="JV658" s="4"/>
      <c r="JW658" s="4"/>
      <c r="JX658" s="4"/>
      <c r="JY658" s="4"/>
      <c r="JZ658" s="4"/>
      <c r="KA658" s="4"/>
      <c r="KB658" s="4"/>
      <c r="KC658" s="4"/>
      <c r="KD658" s="4"/>
      <c r="KE658" s="4"/>
      <c r="KF658" s="4"/>
      <c r="KG658" s="4"/>
      <c r="KH658" s="4"/>
      <c r="KI658" s="4"/>
      <c r="KJ658" s="4"/>
      <c r="KK658" s="4"/>
      <c r="KL658" s="4"/>
      <c r="KM658" s="4"/>
      <c r="KN658" s="4"/>
      <c r="KO658" s="4"/>
      <c r="KP658" s="4"/>
      <c r="KQ658" s="4"/>
      <c r="KR658" s="4"/>
      <c r="KS658" s="4"/>
      <c r="KT658" s="4"/>
      <c r="KU658" s="4"/>
      <c r="KV658" s="4"/>
      <c r="KW658" s="4"/>
      <c r="KX658" s="4"/>
      <c r="KY658" s="4"/>
      <c r="KZ658" s="4"/>
      <c r="LA658" s="4"/>
      <c r="LB658" s="4"/>
      <c r="LC658" s="4"/>
      <c r="LD658" s="4"/>
      <c r="LE658" s="4"/>
      <c r="LF658" s="4"/>
      <c r="LG658" s="4"/>
      <c r="LH658" s="4"/>
      <c r="LI658" s="4"/>
      <c r="LJ658" s="4"/>
      <c r="LK658" s="4"/>
      <c r="LL658" s="4"/>
      <c r="LM658" s="4"/>
      <c r="LN658" s="4"/>
      <c r="LO658" s="4"/>
      <c r="LP658" s="4"/>
      <c r="LQ658" s="4"/>
      <c r="LR658" s="4"/>
      <c r="LS658" s="4"/>
      <c r="LT658" s="4"/>
      <c r="LU658" s="4"/>
      <c r="LV658" s="4"/>
      <c r="LW658" s="4"/>
      <c r="LX658" s="4"/>
      <c r="LY658" s="4"/>
      <c r="LZ658" s="4"/>
      <c r="MA658" s="4"/>
      <c r="MB658" s="4"/>
      <c r="MC658" s="4"/>
      <c r="MD658" s="4"/>
      <c r="ME658" s="4"/>
      <c r="MF658" s="4"/>
      <c r="MG658" s="4"/>
      <c r="MH658" s="4"/>
      <c r="MI658" s="4"/>
      <c r="MJ658" s="4"/>
      <c r="MK658" s="4"/>
      <c r="ML658" s="4"/>
      <c r="MM658" s="4"/>
      <c r="MN658" s="4"/>
      <c r="MO658" s="4"/>
      <c r="MP658" s="4"/>
      <c r="MQ658" s="4"/>
      <c r="MR658" s="4"/>
      <c r="MS658" s="4"/>
      <c r="MT658" s="4"/>
      <c r="MU658" s="4"/>
      <c r="MV658" s="4"/>
      <c r="MW658" s="4"/>
      <c r="MX658" s="4"/>
      <c r="MY658" s="4"/>
      <c r="MZ658" s="4"/>
      <c r="NA658" s="4"/>
      <c r="NB658" s="4"/>
      <c r="NC658" s="4"/>
      <c r="ND658" s="4"/>
      <c r="NE658" s="4"/>
      <c r="NF658" s="4"/>
      <c r="NG658" s="4"/>
      <c r="NH658" s="4"/>
      <c r="NI658" s="4"/>
      <c r="NJ658" s="4"/>
      <c r="NK658" s="4"/>
      <c r="NL658" s="4"/>
      <c r="NM658" s="4"/>
      <c r="NN658" s="4"/>
      <c r="NO658" s="4"/>
      <c r="NP658" s="4"/>
      <c r="NQ658" s="4"/>
      <c r="NR658" s="4"/>
      <c r="NS658" s="4"/>
      <c r="NT658" s="4"/>
      <c r="NU658" s="4"/>
      <c r="NV658" s="4"/>
      <c r="NW658" s="4"/>
      <c r="NX658" s="4"/>
      <c r="NY658" s="4"/>
      <c r="NZ658" s="4"/>
      <c r="OA658" s="4"/>
      <c r="OB658" s="4"/>
      <c r="OC658" s="4"/>
      <c r="OD658" s="4"/>
      <c r="OE658" s="4"/>
      <c r="OF658" s="4"/>
      <c r="OG658" s="4"/>
      <c r="OH658" s="4"/>
      <c r="OI658" s="4"/>
      <c r="OJ658" s="4"/>
      <c r="OK658" s="4"/>
      <c r="OL658" s="4"/>
      <c r="OM658" s="4"/>
      <c r="ON658" s="4"/>
      <c r="OO658" s="4"/>
      <c r="OP658" s="4"/>
      <c r="OQ658" s="4"/>
      <c r="OR658" s="4"/>
      <c r="OS658" s="4"/>
      <c r="OT658" s="4"/>
      <c r="OU658" s="4"/>
      <c r="OV658" s="4"/>
      <c r="OW658" s="4"/>
      <c r="OX658" s="4"/>
      <c r="OY658" s="4"/>
      <c r="OZ658" s="4"/>
      <c r="PA658" s="4"/>
    </row>
    <row r="659" spans="1:417" s="16" customFormat="1" ht="30.75" customHeight="1" thickBot="1" x14ac:dyDescent="0.3">
      <c r="A659" s="293"/>
      <c r="B659" s="44" t="str">
        <f t="shared" si="537"/>
        <v>ГБУЗ АО Городская поликлиника №3</v>
      </c>
      <c r="C659" s="327"/>
      <c r="D659" s="19" t="str">
        <f t="shared" si="523"/>
        <v>ПМСП, не включенная в базовую программу ОМС</v>
      </c>
      <c r="E659" s="285"/>
      <c r="F659" s="44" t="str">
        <f t="shared" si="531"/>
        <v>амбулаторно</v>
      </c>
      <c r="G659" s="285"/>
      <c r="H659" s="44" t="str">
        <f t="shared" si="532"/>
        <v>Первичная медико-санитарная помощь, в части диагностики и лечения</v>
      </c>
      <c r="I659" s="288"/>
      <c r="J659" s="44" t="str">
        <f t="shared" si="524"/>
        <v>психотерапия</v>
      </c>
      <c r="K659" s="69" t="s">
        <v>40</v>
      </c>
      <c r="L659" s="65" t="s">
        <v>118</v>
      </c>
      <c r="M659" s="66" t="s">
        <v>42</v>
      </c>
      <c r="N659" s="162">
        <v>1539</v>
      </c>
      <c r="O659" s="96">
        <v>274</v>
      </c>
      <c r="P659" s="203" t="str">
        <f t="shared" si="461"/>
        <v/>
      </c>
      <c r="Q659" s="270">
        <f t="shared" si="533"/>
        <v>23.738358241282217</v>
      </c>
      <c r="R659" s="280"/>
      <c r="S659" s="281"/>
      <c r="T659" s="273"/>
      <c r="U659" s="306"/>
      <c r="V659" s="285"/>
      <c r="W659" s="308"/>
      <c r="X659" s="30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  <c r="DE659" s="4"/>
      <c r="DF659" s="4"/>
      <c r="DG659" s="4"/>
      <c r="DH659" s="4"/>
      <c r="DI659" s="4"/>
      <c r="DJ659" s="4"/>
      <c r="DK659" s="4"/>
      <c r="DL659" s="4"/>
      <c r="DM659" s="4"/>
      <c r="DN659" s="4"/>
      <c r="DO659" s="4"/>
      <c r="DP659" s="4"/>
      <c r="DQ659" s="4"/>
      <c r="DR659" s="4"/>
      <c r="DS659" s="4"/>
      <c r="DT659" s="4"/>
      <c r="DU659" s="4"/>
      <c r="DV659" s="4"/>
      <c r="DW659" s="4"/>
      <c r="DX659" s="4"/>
      <c r="DY659" s="4"/>
      <c r="DZ659" s="4"/>
      <c r="EA659" s="4"/>
      <c r="EB659" s="4"/>
      <c r="EC659" s="4"/>
      <c r="ED659" s="4"/>
      <c r="EE659" s="4"/>
      <c r="EF659" s="4"/>
      <c r="EG659" s="4"/>
      <c r="EH659" s="4"/>
      <c r="EI659" s="4"/>
      <c r="EJ659" s="4"/>
      <c r="EK659" s="4"/>
      <c r="EL659" s="4"/>
      <c r="EM659" s="4"/>
      <c r="EN659" s="4"/>
      <c r="EO659" s="4"/>
      <c r="EP659" s="4"/>
      <c r="EQ659" s="4"/>
      <c r="ER659" s="4"/>
      <c r="ES659" s="4"/>
      <c r="ET659" s="4"/>
      <c r="EU659" s="4"/>
      <c r="EV659" s="4"/>
      <c r="EW659" s="4"/>
      <c r="EX659" s="4"/>
      <c r="EY659" s="4"/>
      <c r="EZ659" s="4"/>
      <c r="FA659" s="4"/>
      <c r="FB659" s="4"/>
      <c r="FC659" s="4"/>
      <c r="FD659" s="4"/>
      <c r="FE659" s="4"/>
      <c r="FF659" s="4"/>
      <c r="FG659" s="4"/>
      <c r="FH659" s="4"/>
      <c r="FI659" s="4"/>
      <c r="FJ659" s="4"/>
      <c r="FK659" s="4"/>
      <c r="FL659" s="4"/>
      <c r="FM659" s="4"/>
      <c r="FN659" s="4"/>
      <c r="FO659" s="4"/>
      <c r="FP659" s="4"/>
      <c r="FQ659" s="4"/>
      <c r="FR659" s="4"/>
      <c r="FS659" s="4"/>
      <c r="FT659" s="4"/>
      <c r="FU659" s="4"/>
      <c r="FV659" s="4"/>
      <c r="FW659" s="4"/>
      <c r="FX659" s="4"/>
      <c r="FY659" s="4"/>
      <c r="FZ659" s="4"/>
      <c r="GA659" s="4"/>
      <c r="GB659" s="4"/>
      <c r="GC659" s="4"/>
      <c r="GD659" s="4"/>
      <c r="GE659" s="4"/>
      <c r="GF659" s="4"/>
      <c r="GG659" s="4"/>
      <c r="GH659" s="4"/>
      <c r="GI659" s="4"/>
      <c r="GJ659" s="4"/>
      <c r="GK659" s="4"/>
      <c r="GL659" s="4"/>
      <c r="GM659" s="4"/>
      <c r="GN659" s="4"/>
      <c r="GO659" s="4"/>
      <c r="GP659" s="4"/>
      <c r="GQ659" s="4"/>
      <c r="GR659" s="4"/>
      <c r="GS659" s="4"/>
      <c r="GT659" s="4"/>
      <c r="GU659" s="4"/>
      <c r="GV659" s="4"/>
      <c r="GW659" s="4"/>
      <c r="GX659" s="4"/>
      <c r="GY659" s="4"/>
      <c r="GZ659" s="4"/>
      <c r="HA659" s="4"/>
      <c r="HB659" s="4"/>
      <c r="HC659" s="4"/>
      <c r="HD659" s="4"/>
      <c r="HE659" s="4"/>
      <c r="HF659" s="4"/>
      <c r="HG659" s="4"/>
      <c r="HH659" s="4"/>
      <c r="HI659" s="4"/>
      <c r="HJ659" s="4"/>
      <c r="HK659" s="4"/>
      <c r="HL659" s="4"/>
      <c r="HM659" s="4"/>
      <c r="HN659" s="4"/>
      <c r="HO659" s="4"/>
      <c r="HP659" s="4"/>
      <c r="HQ659" s="4"/>
      <c r="HR659" s="4"/>
      <c r="HS659" s="4"/>
      <c r="HT659" s="4"/>
      <c r="HU659" s="4"/>
      <c r="HV659" s="4"/>
      <c r="HW659" s="4"/>
      <c r="HX659" s="4"/>
      <c r="HY659" s="4"/>
      <c r="HZ659" s="4"/>
      <c r="IA659" s="4"/>
      <c r="IB659" s="4"/>
      <c r="IC659" s="4"/>
      <c r="ID659" s="4"/>
      <c r="IE659" s="4"/>
      <c r="IF659" s="4"/>
      <c r="IG659" s="4"/>
      <c r="IH659" s="4"/>
      <c r="II659" s="4"/>
      <c r="IJ659" s="4"/>
      <c r="IK659" s="4"/>
      <c r="IL659" s="4"/>
      <c r="IM659" s="4"/>
      <c r="IN659" s="4"/>
      <c r="IO659" s="4"/>
      <c r="IP659" s="4"/>
      <c r="IQ659" s="4"/>
      <c r="IR659" s="4"/>
      <c r="IS659" s="4"/>
      <c r="IT659" s="4"/>
      <c r="IU659" s="4"/>
      <c r="IV659" s="4"/>
      <c r="IW659" s="4"/>
      <c r="IX659" s="4"/>
      <c r="IY659" s="4"/>
      <c r="IZ659" s="4"/>
      <c r="JA659" s="4"/>
      <c r="JB659" s="4"/>
      <c r="JC659" s="4"/>
      <c r="JD659" s="4"/>
      <c r="JE659" s="4"/>
      <c r="JF659" s="4"/>
      <c r="JG659" s="4"/>
      <c r="JH659" s="4"/>
      <c r="JI659" s="4"/>
      <c r="JJ659" s="4"/>
      <c r="JK659" s="4"/>
      <c r="JL659" s="4"/>
      <c r="JM659" s="4"/>
      <c r="JN659" s="4"/>
      <c r="JO659" s="4"/>
      <c r="JP659" s="4"/>
      <c r="JQ659" s="4"/>
      <c r="JR659" s="4"/>
      <c r="JS659" s="4"/>
      <c r="JT659" s="4"/>
      <c r="JU659" s="4"/>
      <c r="JV659" s="4"/>
      <c r="JW659" s="4"/>
      <c r="JX659" s="4"/>
      <c r="JY659" s="4"/>
      <c r="JZ659" s="4"/>
      <c r="KA659" s="4"/>
      <c r="KB659" s="4"/>
      <c r="KC659" s="4"/>
      <c r="KD659" s="4"/>
      <c r="KE659" s="4"/>
      <c r="KF659" s="4"/>
      <c r="KG659" s="4"/>
      <c r="KH659" s="4"/>
      <c r="KI659" s="4"/>
      <c r="KJ659" s="4"/>
      <c r="KK659" s="4"/>
      <c r="KL659" s="4"/>
      <c r="KM659" s="4"/>
      <c r="KN659" s="4"/>
      <c r="KO659" s="4"/>
      <c r="KP659" s="4"/>
      <c r="KQ659" s="4"/>
      <c r="KR659" s="4"/>
      <c r="KS659" s="4"/>
      <c r="KT659" s="4"/>
      <c r="KU659" s="4"/>
      <c r="KV659" s="4"/>
      <c r="KW659" s="4"/>
      <c r="KX659" s="4"/>
      <c r="KY659" s="4"/>
      <c r="KZ659" s="4"/>
      <c r="LA659" s="4"/>
      <c r="LB659" s="4"/>
      <c r="LC659" s="4"/>
      <c r="LD659" s="4"/>
      <c r="LE659" s="4"/>
      <c r="LF659" s="4"/>
      <c r="LG659" s="4"/>
      <c r="LH659" s="4"/>
      <c r="LI659" s="4"/>
      <c r="LJ659" s="4"/>
      <c r="LK659" s="4"/>
      <c r="LL659" s="4"/>
      <c r="LM659" s="4"/>
      <c r="LN659" s="4"/>
      <c r="LO659" s="4"/>
      <c r="LP659" s="4"/>
      <c r="LQ659" s="4"/>
      <c r="LR659" s="4"/>
      <c r="LS659" s="4"/>
      <c r="LT659" s="4"/>
      <c r="LU659" s="4"/>
      <c r="LV659" s="4"/>
      <c r="LW659" s="4"/>
      <c r="LX659" s="4"/>
      <c r="LY659" s="4"/>
      <c r="LZ659" s="4"/>
      <c r="MA659" s="4"/>
      <c r="MB659" s="4"/>
      <c r="MC659" s="4"/>
      <c r="MD659" s="4"/>
      <c r="ME659" s="4"/>
      <c r="MF659" s="4"/>
      <c r="MG659" s="4"/>
      <c r="MH659" s="4"/>
      <c r="MI659" s="4"/>
      <c r="MJ659" s="4"/>
      <c r="MK659" s="4"/>
      <c r="ML659" s="4"/>
      <c r="MM659" s="4"/>
      <c r="MN659" s="4"/>
      <c r="MO659" s="4"/>
      <c r="MP659" s="4"/>
      <c r="MQ659" s="4"/>
      <c r="MR659" s="4"/>
      <c r="MS659" s="4"/>
      <c r="MT659" s="4"/>
      <c r="MU659" s="4"/>
      <c r="MV659" s="4"/>
      <c r="MW659" s="4"/>
      <c r="MX659" s="4"/>
      <c r="MY659" s="4"/>
      <c r="MZ659" s="4"/>
      <c r="NA659" s="4"/>
      <c r="NB659" s="4"/>
      <c r="NC659" s="4"/>
      <c r="ND659" s="4"/>
      <c r="NE659" s="4"/>
      <c r="NF659" s="4"/>
      <c r="NG659" s="4"/>
      <c r="NH659" s="4"/>
      <c r="NI659" s="4"/>
      <c r="NJ659" s="4"/>
      <c r="NK659" s="4"/>
      <c r="NL659" s="4"/>
      <c r="NM659" s="4"/>
      <c r="NN659" s="4"/>
      <c r="NO659" s="4"/>
      <c r="NP659" s="4"/>
      <c r="NQ659" s="4"/>
      <c r="NR659" s="4"/>
      <c r="NS659" s="4"/>
      <c r="NT659" s="4"/>
      <c r="NU659" s="4"/>
      <c r="NV659" s="4"/>
      <c r="NW659" s="4"/>
      <c r="NX659" s="4"/>
      <c r="NY659" s="4"/>
      <c r="NZ659" s="4"/>
      <c r="OA659" s="4"/>
      <c r="OB659" s="4"/>
      <c r="OC659" s="4"/>
      <c r="OD659" s="4"/>
      <c r="OE659" s="4"/>
      <c r="OF659" s="4"/>
      <c r="OG659" s="4"/>
      <c r="OH659" s="4"/>
      <c r="OI659" s="4"/>
      <c r="OJ659" s="4"/>
      <c r="OK659" s="4"/>
      <c r="OL659" s="4"/>
      <c r="OM659" s="4"/>
      <c r="ON659" s="4"/>
      <c r="OO659" s="4"/>
      <c r="OP659" s="4"/>
      <c r="OQ659" s="4"/>
      <c r="OR659" s="4"/>
      <c r="OS659" s="4"/>
      <c r="OT659" s="4"/>
      <c r="OU659" s="4"/>
      <c r="OV659" s="4"/>
      <c r="OW659" s="4"/>
      <c r="OX659" s="4"/>
      <c r="OY659" s="4"/>
      <c r="OZ659" s="4"/>
      <c r="PA659" s="4"/>
    </row>
    <row r="660" spans="1:417" s="16" customFormat="1" ht="31.5" customHeight="1" thickBot="1" x14ac:dyDescent="0.3">
      <c r="A660" s="293"/>
      <c r="B660" s="44" t="str">
        <f t="shared" si="537"/>
        <v>ГБУЗ АО Городская поликлиника №3</v>
      </c>
      <c r="C660" s="319"/>
      <c r="D660" s="19" t="str">
        <f t="shared" si="523"/>
        <v>ПМСП, не включенная в базовую программу ОМС</v>
      </c>
      <c r="E660" s="286"/>
      <c r="F660" s="44" t="str">
        <f t="shared" si="531"/>
        <v>амбулаторно</v>
      </c>
      <c r="G660" s="286"/>
      <c r="H660" s="44" t="str">
        <f t="shared" si="532"/>
        <v>Первичная медико-санитарная помощь, в части диагностики и лечения</v>
      </c>
      <c r="I660" s="289"/>
      <c r="J660" s="44" t="str">
        <f t="shared" si="524"/>
        <v>психотерапия</v>
      </c>
      <c r="K660" s="69" t="s">
        <v>133</v>
      </c>
      <c r="L660" s="65" t="s">
        <v>118</v>
      </c>
      <c r="M660" s="66" t="s">
        <v>42</v>
      </c>
      <c r="N660" s="96">
        <v>90</v>
      </c>
      <c r="O660" s="96">
        <v>65</v>
      </c>
      <c r="P660" s="203" t="str">
        <f t="shared" si="461"/>
        <v/>
      </c>
      <c r="Q660" s="204">
        <f t="shared" si="533"/>
        <v>96.296296296296276</v>
      </c>
      <c r="R660" s="277"/>
      <c r="S660" s="275"/>
      <c r="T660" s="278"/>
      <c r="U660" s="302"/>
      <c r="V660" s="286"/>
      <c r="W660" s="308"/>
      <c r="X660" s="30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  <c r="DE660" s="4"/>
      <c r="DF660" s="4"/>
      <c r="DG660" s="4"/>
      <c r="DH660" s="4"/>
      <c r="DI660" s="4"/>
      <c r="DJ660" s="4"/>
      <c r="DK660" s="4"/>
      <c r="DL660" s="4"/>
      <c r="DM660" s="4"/>
      <c r="DN660" s="4"/>
      <c r="DO660" s="4"/>
      <c r="DP660" s="4"/>
      <c r="DQ660" s="4"/>
      <c r="DR660" s="4"/>
      <c r="DS660" s="4"/>
      <c r="DT660" s="4"/>
      <c r="DU660" s="4"/>
      <c r="DV660" s="4"/>
      <c r="DW660" s="4"/>
      <c r="DX660" s="4"/>
      <c r="DY660" s="4"/>
      <c r="DZ660" s="4"/>
      <c r="EA660" s="4"/>
      <c r="EB660" s="4"/>
      <c r="EC660" s="4"/>
      <c r="ED660" s="4"/>
      <c r="EE660" s="4"/>
      <c r="EF660" s="4"/>
      <c r="EG660" s="4"/>
      <c r="EH660" s="4"/>
      <c r="EI660" s="4"/>
      <c r="EJ660" s="4"/>
      <c r="EK660" s="4"/>
      <c r="EL660" s="4"/>
      <c r="EM660" s="4"/>
      <c r="EN660" s="4"/>
      <c r="EO660" s="4"/>
      <c r="EP660" s="4"/>
      <c r="EQ660" s="4"/>
      <c r="ER660" s="4"/>
      <c r="ES660" s="4"/>
      <c r="ET660" s="4"/>
      <c r="EU660" s="4"/>
      <c r="EV660" s="4"/>
      <c r="EW660" s="4"/>
      <c r="EX660" s="4"/>
      <c r="EY660" s="4"/>
      <c r="EZ660" s="4"/>
      <c r="FA660" s="4"/>
      <c r="FB660" s="4"/>
      <c r="FC660" s="4"/>
      <c r="FD660" s="4"/>
      <c r="FE660" s="4"/>
      <c r="FF660" s="4"/>
      <c r="FG660" s="4"/>
      <c r="FH660" s="4"/>
      <c r="FI660" s="4"/>
      <c r="FJ660" s="4"/>
      <c r="FK660" s="4"/>
      <c r="FL660" s="4"/>
      <c r="FM660" s="4"/>
      <c r="FN660" s="4"/>
      <c r="FO660" s="4"/>
      <c r="FP660" s="4"/>
      <c r="FQ660" s="4"/>
      <c r="FR660" s="4"/>
      <c r="FS660" s="4"/>
      <c r="FT660" s="4"/>
      <c r="FU660" s="4"/>
      <c r="FV660" s="4"/>
      <c r="FW660" s="4"/>
      <c r="FX660" s="4"/>
      <c r="FY660" s="4"/>
      <c r="FZ660" s="4"/>
      <c r="GA660" s="4"/>
      <c r="GB660" s="4"/>
      <c r="GC660" s="4"/>
      <c r="GD660" s="4"/>
      <c r="GE660" s="4"/>
      <c r="GF660" s="4"/>
      <c r="GG660" s="4"/>
      <c r="GH660" s="4"/>
      <c r="GI660" s="4"/>
      <c r="GJ660" s="4"/>
      <c r="GK660" s="4"/>
      <c r="GL660" s="4"/>
      <c r="GM660" s="4"/>
      <c r="GN660" s="4"/>
      <c r="GO660" s="4"/>
      <c r="GP660" s="4"/>
      <c r="GQ660" s="4"/>
      <c r="GR660" s="4"/>
      <c r="GS660" s="4"/>
      <c r="GT660" s="4"/>
      <c r="GU660" s="4"/>
      <c r="GV660" s="4"/>
      <c r="GW660" s="4"/>
      <c r="GX660" s="4"/>
      <c r="GY660" s="4"/>
      <c r="GZ660" s="4"/>
      <c r="HA660" s="4"/>
      <c r="HB660" s="4"/>
      <c r="HC660" s="4"/>
      <c r="HD660" s="4"/>
      <c r="HE660" s="4"/>
      <c r="HF660" s="4"/>
      <c r="HG660" s="4"/>
      <c r="HH660" s="4"/>
      <c r="HI660" s="4"/>
      <c r="HJ660" s="4"/>
      <c r="HK660" s="4"/>
      <c r="HL660" s="4"/>
      <c r="HM660" s="4"/>
      <c r="HN660" s="4"/>
      <c r="HO660" s="4"/>
      <c r="HP660" s="4"/>
      <c r="HQ660" s="4"/>
      <c r="HR660" s="4"/>
      <c r="HS660" s="4"/>
      <c r="HT660" s="4"/>
      <c r="HU660" s="4"/>
      <c r="HV660" s="4"/>
      <c r="HW660" s="4"/>
      <c r="HX660" s="4"/>
      <c r="HY660" s="4"/>
      <c r="HZ660" s="4"/>
      <c r="IA660" s="4"/>
      <c r="IB660" s="4"/>
      <c r="IC660" s="4"/>
      <c r="ID660" s="4"/>
      <c r="IE660" s="4"/>
      <c r="IF660" s="4"/>
      <c r="IG660" s="4"/>
      <c r="IH660" s="4"/>
      <c r="II660" s="4"/>
      <c r="IJ660" s="4"/>
      <c r="IK660" s="4"/>
      <c r="IL660" s="4"/>
      <c r="IM660" s="4"/>
      <c r="IN660" s="4"/>
      <c r="IO660" s="4"/>
      <c r="IP660" s="4"/>
      <c r="IQ660" s="4"/>
      <c r="IR660" s="4"/>
      <c r="IS660" s="4"/>
      <c r="IT660" s="4"/>
      <c r="IU660" s="4"/>
      <c r="IV660" s="4"/>
      <c r="IW660" s="4"/>
      <c r="IX660" s="4"/>
      <c r="IY660" s="4"/>
      <c r="IZ660" s="4"/>
      <c r="JA660" s="4"/>
      <c r="JB660" s="4"/>
      <c r="JC660" s="4"/>
      <c r="JD660" s="4"/>
      <c r="JE660" s="4"/>
      <c r="JF660" s="4"/>
      <c r="JG660" s="4"/>
      <c r="JH660" s="4"/>
      <c r="JI660" s="4"/>
      <c r="JJ660" s="4"/>
      <c r="JK660" s="4"/>
      <c r="JL660" s="4"/>
      <c r="JM660" s="4"/>
      <c r="JN660" s="4"/>
      <c r="JO660" s="4"/>
      <c r="JP660" s="4"/>
      <c r="JQ660" s="4"/>
      <c r="JR660" s="4"/>
      <c r="JS660" s="4"/>
      <c r="JT660" s="4"/>
      <c r="JU660" s="4"/>
      <c r="JV660" s="4"/>
      <c r="JW660" s="4"/>
      <c r="JX660" s="4"/>
      <c r="JY660" s="4"/>
      <c r="JZ660" s="4"/>
      <c r="KA660" s="4"/>
      <c r="KB660" s="4"/>
      <c r="KC660" s="4"/>
      <c r="KD660" s="4"/>
      <c r="KE660" s="4"/>
      <c r="KF660" s="4"/>
      <c r="KG660" s="4"/>
      <c r="KH660" s="4"/>
      <c r="KI660" s="4"/>
      <c r="KJ660" s="4"/>
      <c r="KK660" s="4"/>
      <c r="KL660" s="4"/>
      <c r="KM660" s="4"/>
      <c r="KN660" s="4"/>
      <c r="KO660" s="4"/>
      <c r="KP660" s="4"/>
      <c r="KQ660" s="4"/>
      <c r="KR660" s="4"/>
      <c r="KS660" s="4"/>
      <c r="KT660" s="4"/>
      <c r="KU660" s="4"/>
      <c r="KV660" s="4"/>
      <c r="KW660" s="4"/>
      <c r="KX660" s="4"/>
      <c r="KY660" s="4"/>
      <c r="KZ660" s="4"/>
      <c r="LA660" s="4"/>
      <c r="LB660" s="4"/>
      <c r="LC660" s="4"/>
      <c r="LD660" s="4"/>
      <c r="LE660" s="4"/>
      <c r="LF660" s="4"/>
      <c r="LG660" s="4"/>
      <c r="LH660" s="4"/>
      <c r="LI660" s="4"/>
      <c r="LJ660" s="4"/>
      <c r="LK660" s="4"/>
      <c r="LL660" s="4"/>
      <c r="LM660" s="4"/>
      <c r="LN660" s="4"/>
      <c r="LO660" s="4"/>
      <c r="LP660" s="4"/>
      <c r="LQ660" s="4"/>
      <c r="LR660" s="4"/>
      <c r="LS660" s="4"/>
      <c r="LT660" s="4"/>
      <c r="LU660" s="4"/>
      <c r="LV660" s="4"/>
      <c r="LW660" s="4"/>
      <c r="LX660" s="4"/>
      <c r="LY660" s="4"/>
      <c r="LZ660" s="4"/>
      <c r="MA660" s="4"/>
      <c r="MB660" s="4"/>
      <c r="MC660" s="4"/>
      <c r="MD660" s="4"/>
      <c r="ME660" s="4"/>
      <c r="MF660" s="4"/>
      <c r="MG660" s="4"/>
      <c r="MH660" s="4"/>
      <c r="MI660" s="4"/>
      <c r="MJ660" s="4"/>
      <c r="MK660" s="4"/>
      <c r="ML660" s="4"/>
      <c r="MM660" s="4"/>
      <c r="MN660" s="4"/>
      <c r="MO660" s="4"/>
      <c r="MP660" s="4"/>
      <c r="MQ660" s="4"/>
      <c r="MR660" s="4"/>
      <c r="MS660" s="4"/>
      <c r="MT660" s="4"/>
      <c r="MU660" s="4"/>
      <c r="MV660" s="4"/>
      <c r="MW660" s="4"/>
      <c r="MX660" s="4"/>
      <c r="MY660" s="4"/>
      <c r="MZ660" s="4"/>
      <c r="NA660" s="4"/>
      <c r="NB660" s="4"/>
      <c r="NC660" s="4"/>
      <c r="ND660" s="4"/>
      <c r="NE660" s="4"/>
      <c r="NF660" s="4"/>
      <c r="NG660" s="4"/>
      <c r="NH660" s="4"/>
      <c r="NI660" s="4"/>
      <c r="NJ660" s="4"/>
      <c r="NK660" s="4"/>
      <c r="NL660" s="4"/>
      <c r="NM660" s="4"/>
      <c r="NN660" s="4"/>
      <c r="NO660" s="4"/>
      <c r="NP660" s="4"/>
      <c r="NQ660" s="4"/>
      <c r="NR660" s="4"/>
      <c r="NS660" s="4"/>
      <c r="NT660" s="4"/>
      <c r="NU660" s="4"/>
      <c r="NV660" s="4"/>
      <c r="NW660" s="4"/>
      <c r="NX660" s="4"/>
      <c r="NY660" s="4"/>
      <c r="NZ660" s="4"/>
      <c r="OA660" s="4"/>
      <c r="OB660" s="4"/>
      <c r="OC660" s="4"/>
      <c r="OD660" s="4"/>
      <c r="OE660" s="4"/>
      <c r="OF660" s="4"/>
      <c r="OG660" s="4"/>
      <c r="OH660" s="4"/>
      <c r="OI660" s="4"/>
      <c r="OJ660" s="4"/>
      <c r="OK660" s="4"/>
      <c r="OL660" s="4"/>
      <c r="OM660" s="4"/>
      <c r="ON660" s="4"/>
      <c r="OO660" s="4"/>
      <c r="OP660" s="4"/>
      <c r="OQ660" s="4"/>
      <c r="OR660" s="4"/>
      <c r="OS660" s="4"/>
      <c r="OT660" s="4"/>
      <c r="OU660" s="4"/>
      <c r="OV660" s="4"/>
      <c r="OW660" s="4"/>
      <c r="OX660" s="4"/>
      <c r="OY660" s="4"/>
      <c r="OZ660" s="4"/>
      <c r="PA660" s="4"/>
    </row>
    <row r="661" spans="1:417" s="16" customFormat="1" ht="31.5" customHeight="1" thickBot="1" x14ac:dyDescent="0.3">
      <c r="A661" s="293"/>
      <c r="B661" s="44" t="str">
        <f>IF(A661="",B660,A661)</f>
        <v>ГБУЗ АО Городская поликлиника №3</v>
      </c>
      <c r="C661" s="318" t="s">
        <v>292</v>
      </c>
      <c r="D661" s="19" t="str">
        <f t="shared" si="523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661" s="284" t="s">
        <v>137</v>
      </c>
      <c r="F661" s="44" t="str">
        <f t="shared" si="531"/>
        <v>амбулаторно</v>
      </c>
      <c r="G661" s="284" t="s">
        <v>47</v>
      </c>
      <c r="H661" s="44" t="str">
        <f t="shared" si="532"/>
        <v>Не предусмотрено</v>
      </c>
      <c r="I661" s="284" t="s">
        <v>47</v>
      </c>
      <c r="J661" s="44" t="str">
        <f>IF(I661="",J660,I661)</f>
        <v>Не предусмотрено</v>
      </c>
      <c r="K661" s="80" t="s">
        <v>294</v>
      </c>
      <c r="L661" s="68" t="s">
        <v>3</v>
      </c>
      <c r="M661" s="68" t="s">
        <v>5</v>
      </c>
      <c r="N661" s="98">
        <v>99</v>
      </c>
      <c r="O661" s="98">
        <v>99</v>
      </c>
      <c r="P661" s="174">
        <f t="shared" si="461"/>
        <v>100</v>
      </c>
      <c r="Q661" s="175" t="str">
        <f t="shared" si="533"/>
        <v/>
      </c>
      <c r="R661" s="276">
        <f>IFERROR(AVERAGE(P661:P662),"")</f>
        <v>100</v>
      </c>
      <c r="S661" s="274">
        <f>AVERAGE(Q661:Q662)</f>
        <v>96.057347670250891</v>
      </c>
      <c r="T661" s="272">
        <f>IFERROR((R661*0.7+S661*0.3)*2,S661*2)</f>
        <v>197.63440860215053</v>
      </c>
      <c r="U661" s="290" t="str">
        <f>IF(T661&lt;170,"ГЗ по услуге (работе) НЕ выполнено","")&amp;IF(AND(T661&gt;=170,T661&lt;=200),"ГЗ по услуге (работе) выполнено","")&amp;IF(T661&gt;200,"ГЗ по услуге (работе) ПЕРЕвыполнено","")</f>
        <v>ГЗ по услуге (работе) выполнено</v>
      </c>
      <c r="V661" s="284"/>
      <c r="W661" s="308"/>
      <c r="X661" s="30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  <c r="DE661" s="4"/>
      <c r="DF661" s="4"/>
      <c r="DG661" s="4"/>
      <c r="DH661" s="4"/>
      <c r="DI661" s="4"/>
      <c r="DJ661" s="4"/>
      <c r="DK661" s="4"/>
      <c r="DL661" s="4"/>
      <c r="DM661" s="4"/>
      <c r="DN661" s="4"/>
      <c r="DO661" s="4"/>
      <c r="DP661" s="4"/>
      <c r="DQ661" s="4"/>
      <c r="DR661" s="4"/>
      <c r="DS661" s="4"/>
      <c r="DT661" s="4"/>
      <c r="DU661" s="4"/>
      <c r="DV661" s="4"/>
      <c r="DW661" s="4"/>
      <c r="DX661" s="4"/>
      <c r="DY661" s="4"/>
      <c r="DZ661" s="4"/>
      <c r="EA661" s="4"/>
      <c r="EB661" s="4"/>
      <c r="EC661" s="4"/>
      <c r="ED661" s="4"/>
      <c r="EE661" s="4"/>
      <c r="EF661" s="4"/>
      <c r="EG661" s="4"/>
      <c r="EH661" s="4"/>
      <c r="EI661" s="4"/>
      <c r="EJ661" s="4"/>
      <c r="EK661" s="4"/>
      <c r="EL661" s="4"/>
      <c r="EM661" s="4"/>
      <c r="EN661" s="4"/>
      <c r="EO661" s="4"/>
      <c r="EP661" s="4"/>
      <c r="EQ661" s="4"/>
      <c r="ER661" s="4"/>
      <c r="ES661" s="4"/>
      <c r="ET661" s="4"/>
      <c r="EU661" s="4"/>
      <c r="EV661" s="4"/>
      <c r="EW661" s="4"/>
      <c r="EX661" s="4"/>
      <c r="EY661" s="4"/>
      <c r="EZ661" s="4"/>
      <c r="FA661" s="4"/>
      <c r="FB661" s="4"/>
      <c r="FC661" s="4"/>
      <c r="FD661" s="4"/>
      <c r="FE661" s="4"/>
      <c r="FF661" s="4"/>
      <c r="FG661" s="4"/>
      <c r="FH661" s="4"/>
      <c r="FI661" s="4"/>
      <c r="FJ661" s="4"/>
      <c r="FK661" s="4"/>
      <c r="FL661" s="4"/>
      <c r="FM661" s="4"/>
      <c r="FN661" s="4"/>
      <c r="FO661" s="4"/>
      <c r="FP661" s="4"/>
      <c r="FQ661" s="4"/>
      <c r="FR661" s="4"/>
      <c r="FS661" s="4"/>
      <c r="FT661" s="4"/>
      <c r="FU661" s="4"/>
      <c r="FV661" s="4"/>
      <c r="FW661" s="4"/>
      <c r="FX661" s="4"/>
      <c r="FY661" s="4"/>
      <c r="FZ661" s="4"/>
      <c r="GA661" s="4"/>
      <c r="GB661" s="4"/>
      <c r="GC661" s="4"/>
      <c r="GD661" s="4"/>
      <c r="GE661" s="4"/>
      <c r="GF661" s="4"/>
      <c r="GG661" s="4"/>
      <c r="GH661" s="4"/>
      <c r="GI661" s="4"/>
      <c r="GJ661" s="4"/>
      <c r="GK661" s="4"/>
      <c r="GL661" s="4"/>
      <c r="GM661" s="4"/>
      <c r="GN661" s="4"/>
      <c r="GO661" s="4"/>
      <c r="GP661" s="4"/>
      <c r="GQ661" s="4"/>
      <c r="GR661" s="4"/>
      <c r="GS661" s="4"/>
      <c r="GT661" s="4"/>
      <c r="GU661" s="4"/>
      <c r="GV661" s="4"/>
      <c r="GW661" s="4"/>
      <c r="GX661" s="4"/>
      <c r="GY661" s="4"/>
      <c r="GZ661" s="4"/>
      <c r="HA661" s="4"/>
      <c r="HB661" s="4"/>
      <c r="HC661" s="4"/>
      <c r="HD661" s="4"/>
      <c r="HE661" s="4"/>
      <c r="HF661" s="4"/>
      <c r="HG661" s="4"/>
      <c r="HH661" s="4"/>
      <c r="HI661" s="4"/>
      <c r="HJ661" s="4"/>
      <c r="HK661" s="4"/>
      <c r="HL661" s="4"/>
      <c r="HM661" s="4"/>
      <c r="HN661" s="4"/>
      <c r="HO661" s="4"/>
      <c r="HP661" s="4"/>
      <c r="HQ661" s="4"/>
      <c r="HR661" s="4"/>
      <c r="HS661" s="4"/>
      <c r="HT661" s="4"/>
      <c r="HU661" s="4"/>
      <c r="HV661" s="4"/>
      <c r="HW661" s="4"/>
      <c r="HX661" s="4"/>
      <c r="HY661" s="4"/>
      <c r="HZ661" s="4"/>
      <c r="IA661" s="4"/>
      <c r="IB661" s="4"/>
      <c r="IC661" s="4"/>
      <c r="ID661" s="4"/>
      <c r="IE661" s="4"/>
      <c r="IF661" s="4"/>
      <c r="IG661" s="4"/>
      <c r="IH661" s="4"/>
      <c r="II661" s="4"/>
      <c r="IJ661" s="4"/>
      <c r="IK661" s="4"/>
      <c r="IL661" s="4"/>
      <c r="IM661" s="4"/>
      <c r="IN661" s="4"/>
      <c r="IO661" s="4"/>
      <c r="IP661" s="4"/>
      <c r="IQ661" s="4"/>
      <c r="IR661" s="4"/>
      <c r="IS661" s="4"/>
      <c r="IT661" s="4"/>
      <c r="IU661" s="4"/>
      <c r="IV661" s="4"/>
      <c r="IW661" s="4"/>
      <c r="IX661" s="4"/>
      <c r="IY661" s="4"/>
      <c r="IZ661" s="4"/>
      <c r="JA661" s="4"/>
      <c r="JB661" s="4"/>
      <c r="JC661" s="4"/>
      <c r="JD661" s="4"/>
      <c r="JE661" s="4"/>
      <c r="JF661" s="4"/>
      <c r="JG661" s="4"/>
      <c r="JH661" s="4"/>
      <c r="JI661" s="4"/>
      <c r="JJ661" s="4"/>
      <c r="JK661" s="4"/>
      <c r="JL661" s="4"/>
      <c r="JM661" s="4"/>
      <c r="JN661" s="4"/>
      <c r="JO661" s="4"/>
      <c r="JP661" s="4"/>
      <c r="JQ661" s="4"/>
      <c r="JR661" s="4"/>
      <c r="JS661" s="4"/>
      <c r="JT661" s="4"/>
      <c r="JU661" s="4"/>
      <c r="JV661" s="4"/>
      <c r="JW661" s="4"/>
      <c r="JX661" s="4"/>
      <c r="JY661" s="4"/>
      <c r="JZ661" s="4"/>
      <c r="KA661" s="4"/>
      <c r="KB661" s="4"/>
      <c r="KC661" s="4"/>
      <c r="KD661" s="4"/>
      <c r="KE661" s="4"/>
      <c r="KF661" s="4"/>
      <c r="KG661" s="4"/>
      <c r="KH661" s="4"/>
      <c r="KI661" s="4"/>
      <c r="KJ661" s="4"/>
      <c r="KK661" s="4"/>
      <c r="KL661" s="4"/>
      <c r="KM661" s="4"/>
      <c r="KN661" s="4"/>
      <c r="KO661" s="4"/>
      <c r="KP661" s="4"/>
      <c r="KQ661" s="4"/>
      <c r="KR661" s="4"/>
      <c r="KS661" s="4"/>
      <c r="KT661" s="4"/>
      <c r="KU661" s="4"/>
      <c r="KV661" s="4"/>
      <c r="KW661" s="4"/>
      <c r="KX661" s="4"/>
      <c r="KY661" s="4"/>
      <c r="KZ661" s="4"/>
      <c r="LA661" s="4"/>
      <c r="LB661" s="4"/>
      <c r="LC661" s="4"/>
      <c r="LD661" s="4"/>
      <c r="LE661" s="4"/>
      <c r="LF661" s="4"/>
      <c r="LG661" s="4"/>
      <c r="LH661" s="4"/>
      <c r="LI661" s="4"/>
      <c r="LJ661" s="4"/>
      <c r="LK661" s="4"/>
      <c r="LL661" s="4"/>
      <c r="LM661" s="4"/>
      <c r="LN661" s="4"/>
      <c r="LO661" s="4"/>
      <c r="LP661" s="4"/>
      <c r="LQ661" s="4"/>
      <c r="LR661" s="4"/>
      <c r="LS661" s="4"/>
      <c r="LT661" s="4"/>
      <c r="LU661" s="4"/>
      <c r="LV661" s="4"/>
      <c r="LW661" s="4"/>
      <c r="LX661" s="4"/>
      <c r="LY661" s="4"/>
      <c r="LZ661" s="4"/>
      <c r="MA661" s="4"/>
      <c r="MB661" s="4"/>
      <c r="MC661" s="4"/>
      <c r="MD661" s="4"/>
      <c r="ME661" s="4"/>
      <c r="MF661" s="4"/>
      <c r="MG661" s="4"/>
      <c r="MH661" s="4"/>
      <c r="MI661" s="4"/>
      <c r="MJ661" s="4"/>
      <c r="MK661" s="4"/>
      <c r="ML661" s="4"/>
      <c r="MM661" s="4"/>
      <c r="MN661" s="4"/>
      <c r="MO661" s="4"/>
      <c r="MP661" s="4"/>
      <c r="MQ661" s="4"/>
      <c r="MR661" s="4"/>
      <c r="MS661" s="4"/>
      <c r="MT661" s="4"/>
      <c r="MU661" s="4"/>
      <c r="MV661" s="4"/>
      <c r="MW661" s="4"/>
      <c r="MX661" s="4"/>
      <c r="MY661" s="4"/>
      <c r="MZ661" s="4"/>
      <c r="NA661" s="4"/>
      <c r="NB661" s="4"/>
      <c r="NC661" s="4"/>
      <c r="ND661" s="4"/>
      <c r="NE661" s="4"/>
      <c r="NF661" s="4"/>
      <c r="NG661" s="4"/>
      <c r="NH661" s="4"/>
      <c r="NI661" s="4"/>
      <c r="NJ661" s="4"/>
      <c r="NK661" s="4"/>
      <c r="NL661" s="4"/>
      <c r="NM661" s="4"/>
      <c r="NN661" s="4"/>
      <c r="NO661" s="4"/>
      <c r="NP661" s="4"/>
      <c r="NQ661" s="4"/>
      <c r="NR661" s="4"/>
      <c r="NS661" s="4"/>
      <c r="NT661" s="4"/>
      <c r="NU661" s="4"/>
      <c r="NV661" s="4"/>
      <c r="NW661" s="4"/>
      <c r="NX661" s="4"/>
      <c r="NY661" s="4"/>
      <c r="NZ661" s="4"/>
      <c r="OA661" s="4"/>
      <c r="OB661" s="4"/>
      <c r="OC661" s="4"/>
      <c r="OD661" s="4"/>
      <c r="OE661" s="4"/>
      <c r="OF661" s="4"/>
      <c r="OG661" s="4"/>
      <c r="OH661" s="4"/>
      <c r="OI661" s="4"/>
      <c r="OJ661" s="4"/>
      <c r="OK661" s="4"/>
      <c r="OL661" s="4"/>
      <c r="OM661" s="4"/>
      <c r="ON661" s="4"/>
      <c r="OO661" s="4"/>
      <c r="OP661" s="4"/>
      <c r="OQ661" s="4"/>
      <c r="OR661" s="4"/>
      <c r="OS661" s="4"/>
      <c r="OT661" s="4"/>
      <c r="OU661" s="4"/>
      <c r="OV661" s="4"/>
      <c r="OW661" s="4"/>
      <c r="OX661" s="4"/>
      <c r="OY661" s="4"/>
      <c r="OZ661" s="4"/>
      <c r="PA661" s="4"/>
    </row>
    <row r="662" spans="1:417" s="16" customFormat="1" ht="33" customHeight="1" thickBot="1" x14ac:dyDescent="0.3">
      <c r="A662" s="293"/>
      <c r="B662" s="44" t="str">
        <f t="shared" si="521"/>
        <v>ГБУЗ АО Городская поликлиника №3</v>
      </c>
      <c r="C662" s="319"/>
      <c r="D662" s="19" t="str">
        <f t="shared" si="523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662" s="286"/>
      <c r="F662" s="44" t="str">
        <f t="shared" si="531"/>
        <v>амбулаторно</v>
      </c>
      <c r="G662" s="286"/>
      <c r="H662" s="44" t="str">
        <f t="shared" si="532"/>
        <v>Не предусмотрено</v>
      </c>
      <c r="I662" s="286"/>
      <c r="J662" s="44" t="str">
        <f t="shared" si="524"/>
        <v>Не предусмотрено</v>
      </c>
      <c r="K662" s="69" t="s">
        <v>40</v>
      </c>
      <c r="L662" s="70" t="s">
        <v>118</v>
      </c>
      <c r="M662" s="76" t="s">
        <v>42</v>
      </c>
      <c r="N662" s="96">
        <v>1488</v>
      </c>
      <c r="O662" s="162">
        <v>1072</v>
      </c>
      <c r="P662" s="174" t="str">
        <f t="shared" si="461"/>
        <v/>
      </c>
      <c r="Q662" s="175">
        <f t="shared" si="533"/>
        <v>96.057347670250891</v>
      </c>
      <c r="R662" s="277"/>
      <c r="S662" s="275"/>
      <c r="T662" s="278"/>
      <c r="U662" s="290"/>
      <c r="V662" s="286"/>
      <c r="W662" s="308"/>
      <c r="X662" s="30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  <c r="DE662" s="4"/>
      <c r="DF662" s="4"/>
      <c r="DG662" s="4"/>
      <c r="DH662" s="4"/>
      <c r="DI662" s="4"/>
      <c r="DJ662" s="4"/>
      <c r="DK662" s="4"/>
      <c r="DL662" s="4"/>
      <c r="DM662" s="4"/>
      <c r="DN662" s="4"/>
      <c r="DO662" s="4"/>
      <c r="DP662" s="4"/>
      <c r="DQ662" s="4"/>
      <c r="DR662" s="4"/>
      <c r="DS662" s="4"/>
      <c r="DT662" s="4"/>
      <c r="DU662" s="4"/>
      <c r="DV662" s="4"/>
      <c r="DW662" s="4"/>
      <c r="DX662" s="4"/>
      <c r="DY662" s="4"/>
      <c r="DZ662" s="4"/>
      <c r="EA662" s="4"/>
      <c r="EB662" s="4"/>
      <c r="EC662" s="4"/>
      <c r="ED662" s="4"/>
      <c r="EE662" s="4"/>
      <c r="EF662" s="4"/>
      <c r="EG662" s="4"/>
      <c r="EH662" s="4"/>
      <c r="EI662" s="4"/>
      <c r="EJ662" s="4"/>
      <c r="EK662" s="4"/>
      <c r="EL662" s="4"/>
      <c r="EM662" s="4"/>
      <c r="EN662" s="4"/>
      <c r="EO662" s="4"/>
      <c r="EP662" s="4"/>
      <c r="EQ662" s="4"/>
      <c r="ER662" s="4"/>
      <c r="ES662" s="4"/>
      <c r="ET662" s="4"/>
      <c r="EU662" s="4"/>
      <c r="EV662" s="4"/>
      <c r="EW662" s="4"/>
      <c r="EX662" s="4"/>
      <c r="EY662" s="4"/>
      <c r="EZ662" s="4"/>
      <c r="FA662" s="4"/>
      <c r="FB662" s="4"/>
      <c r="FC662" s="4"/>
      <c r="FD662" s="4"/>
      <c r="FE662" s="4"/>
      <c r="FF662" s="4"/>
      <c r="FG662" s="4"/>
      <c r="FH662" s="4"/>
      <c r="FI662" s="4"/>
      <c r="FJ662" s="4"/>
      <c r="FK662" s="4"/>
      <c r="FL662" s="4"/>
      <c r="FM662" s="4"/>
      <c r="FN662" s="4"/>
      <c r="FO662" s="4"/>
      <c r="FP662" s="4"/>
      <c r="FQ662" s="4"/>
      <c r="FR662" s="4"/>
      <c r="FS662" s="4"/>
      <c r="FT662" s="4"/>
      <c r="FU662" s="4"/>
      <c r="FV662" s="4"/>
      <c r="FW662" s="4"/>
      <c r="FX662" s="4"/>
      <c r="FY662" s="4"/>
      <c r="FZ662" s="4"/>
      <c r="GA662" s="4"/>
      <c r="GB662" s="4"/>
      <c r="GC662" s="4"/>
      <c r="GD662" s="4"/>
      <c r="GE662" s="4"/>
      <c r="GF662" s="4"/>
      <c r="GG662" s="4"/>
      <c r="GH662" s="4"/>
      <c r="GI662" s="4"/>
      <c r="GJ662" s="4"/>
      <c r="GK662" s="4"/>
      <c r="GL662" s="4"/>
      <c r="GM662" s="4"/>
      <c r="GN662" s="4"/>
      <c r="GO662" s="4"/>
      <c r="GP662" s="4"/>
      <c r="GQ662" s="4"/>
      <c r="GR662" s="4"/>
      <c r="GS662" s="4"/>
      <c r="GT662" s="4"/>
      <c r="GU662" s="4"/>
      <c r="GV662" s="4"/>
      <c r="GW662" s="4"/>
      <c r="GX662" s="4"/>
      <c r="GY662" s="4"/>
      <c r="GZ662" s="4"/>
      <c r="HA662" s="4"/>
      <c r="HB662" s="4"/>
      <c r="HC662" s="4"/>
      <c r="HD662" s="4"/>
      <c r="HE662" s="4"/>
      <c r="HF662" s="4"/>
      <c r="HG662" s="4"/>
      <c r="HH662" s="4"/>
      <c r="HI662" s="4"/>
      <c r="HJ662" s="4"/>
      <c r="HK662" s="4"/>
      <c r="HL662" s="4"/>
      <c r="HM662" s="4"/>
      <c r="HN662" s="4"/>
      <c r="HO662" s="4"/>
      <c r="HP662" s="4"/>
      <c r="HQ662" s="4"/>
      <c r="HR662" s="4"/>
      <c r="HS662" s="4"/>
      <c r="HT662" s="4"/>
      <c r="HU662" s="4"/>
      <c r="HV662" s="4"/>
      <c r="HW662" s="4"/>
      <c r="HX662" s="4"/>
      <c r="HY662" s="4"/>
      <c r="HZ662" s="4"/>
      <c r="IA662" s="4"/>
      <c r="IB662" s="4"/>
      <c r="IC662" s="4"/>
      <c r="ID662" s="4"/>
      <c r="IE662" s="4"/>
      <c r="IF662" s="4"/>
      <c r="IG662" s="4"/>
      <c r="IH662" s="4"/>
      <c r="II662" s="4"/>
      <c r="IJ662" s="4"/>
      <c r="IK662" s="4"/>
      <c r="IL662" s="4"/>
      <c r="IM662" s="4"/>
      <c r="IN662" s="4"/>
      <c r="IO662" s="4"/>
      <c r="IP662" s="4"/>
      <c r="IQ662" s="4"/>
      <c r="IR662" s="4"/>
      <c r="IS662" s="4"/>
      <c r="IT662" s="4"/>
      <c r="IU662" s="4"/>
      <c r="IV662" s="4"/>
      <c r="IW662" s="4"/>
      <c r="IX662" s="4"/>
      <c r="IY662" s="4"/>
      <c r="IZ662" s="4"/>
      <c r="JA662" s="4"/>
      <c r="JB662" s="4"/>
      <c r="JC662" s="4"/>
      <c r="JD662" s="4"/>
      <c r="JE662" s="4"/>
      <c r="JF662" s="4"/>
      <c r="JG662" s="4"/>
      <c r="JH662" s="4"/>
      <c r="JI662" s="4"/>
      <c r="JJ662" s="4"/>
      <c r="JK662" s="4"/>
      <c r="JL662" s="4"/>
      <c r="JM662" s="4"/>
      <c r="JN662" s="4"/>
      <c r="JO662" s="4"/>
      <c r="JP662" s="4"/>
      <c r="JQ662" s="4"/>
      <c r="JR662" s="4"/>
      <c r="JS662" s="4"/>
      <c r="JT662" s="4"/>
      <c r="JU662" s="4"/>
      <c r="JV662" s="4"/>
      <c r="JW662" s="4"/>
      <c r="JX662" s="4"/>
      <c r="JY662" s="4"/>
      <c r="JZ662" s="4"/>
      <c r="KA662" s="4"/>
      <c r="KB662" s="4"/>
      <c r="KC662" s="4"/>
      <c r="KD662" s="4"/>
      <c r="KE662" s="4"/>
      <c r="KF662" s="4"/>
      <c r="KG662" s="4"/>
      <c r="KH662" s="4"/>
      <c r="KI662" s="4"/>
      <c r="KJ662" s="4"/>
      <c r="KK662" s="4"/>
      <c r="KL662" s="4"/>
      <c r="KM662" s="4"/>
      <c r="KN662" s="4"/>
      <c r="KO662" s="4"/>
      <c r="KP662" s="4"/>
      <c r="KQ662" s="4"/>
      <c r="KR662" s="4"/>
      <c r="KS662" s="4"/>
      <c r="KT662" s="4"/>
      <c r="KU662" s="4"/>
      <c r="KV662" s="4"/>
      <c r="KW662" s="4"/>
      <c r="KX662" s="4"/>
      <c r="KY662" s="4"/>
      <c r="KZ662" s="4"/>
      <c r="LA662" s="4"/>
      <c r="LB662" s="4"/>
      <c r="LC662" s="4"/>
      <c r="LD662" s="4"/>
      <c r="LE662" s="4"/>
      <c r="LF662" s="4"/>
      <c r="LG662" s="4"/>
      <c r="LH662" s="4"/>
      <c r="LI662" s="4"/>
      <c r="LJ662" s="4"/>
      <c r="LK662" s="4"/>
      <c r="LL662" s="4"/>
      <c r="LM662" s="4"/>
      <c r="LN662" s="4"/>
      <c r="LO662" s="4"/>
      <c r="LP662" s="4"/>
      <c r="LQ662" s="4"/>
      <c r="LR662" s="4"/>
      <c r="LS662" s="4"/>
      <c r="LT662" s="4"/>
      <c r="LU662" s="4"/>
      <c r="LV662" s="4"/>
      <c r="LW662" s="4"/>
      <c r="LX662" s="4"/>
      <c r="LY662" s="4"/>
      <c r="LZ662" s="4"/>
      <c r="MA662" s="4"/>
      <c r="MB662" s="4"/>
      <c r="MC662" s="4"/>
      <c r="MD662" s="4"/>
      <c r="ME662" s="4"/>
      <c r="MF662" s="4"/>
      <c r="MG662" s="4"/>
      <c r="MH662" s="4"/>
      <c r="MI662" s="4"/>
      <c r="MJ662" s="4"/>
      <c r="MK662" s="4"/>
      <c r="ML662" s="4"/>
      <c r="MM662" s="4"/>
      <c r="MN662" s="4"/>
      <c r="MO662" s="4"/>
      <c r="MP662" s="4"/>
      <c r="MQ662" s="4"/>
      <c r="MR662" s="4"/>
      <c r="MS662" s="4"/>
      <c r="MT662" s="4"/>
      <c r="MU662" s="4"/>
      <c r="MV662" s="4"/>
      <c r="MW662" s="4"/>
      <c r="MX662" s="4"/>
      <c r="MY662" s="4"/>
      <c r="MZ662" s="4"/>
      <c r="NA662" s="4"/>
      <c r="NB662" s="4"/>
      <c r="NC662" s="4"/>
      <c r="ND662" s="4"/>
      <c r="NE662" s="4"/>
      <c r="NF662" s="4"/>
      <c r="NG662" s="4"/>
      <c r="NH662" s="4"/>
      <c r="NI662" s="4"/>
      <c r="NJ662" s="4"/>
      <c r="NK662" s="4"/>
      <c r="NL662" s="4"/>
      <c r="NM662" s="4"/>
      <c r="NN662" s="4"/>
      <c r="NO662" s="4"/>
      <c r="NP662" s="4"/>
      <c r="NQ662" s="4"/>
      <c r="NR662" s="4"/>
      <c r="NS662" s="4"/>
      <c r="NT662" s="4"/>
      <c r="NU662" s="4"/>
      <c r="NV662" s="4"/>
      <c r="NW662" s="4"/>
      <c r="NX662" s="4"/>
      <c r="NY662" s="4"/>
      <c r="NZ662" s="4"/>
      <c r="OA662" s="4"/>
      <c r="OB662" s="4"/>
      <c r="OC662" s="4"/>
      <c r="OD662" s="4"/>
      <c r="OE662" s="4"/>
      <c r="OF662" s="4"/>
      <c r="OG662" s="4"/>
      <c r="OH662" s="4"/>
      <c r="OI662" s="4"/>
      <c r="OJ662" s="4"/>
      <c r="OK662" s="4"/>
      <c r="OL662" s="4"/>
      <c r="OM662" s="4"/>
      <c r="ON662" s="4"/>
      <c r="OO662" s="4"/>
      <c r="OP662" s="4"/>
      <c r="OQ662" s="4"/>
      <c r="OR662" s="4"/>
      <c r="OS662" s="4"/>
      <c r="OT662" s="4"/>
      <c r="OU662" s="4"/>
      <c r="OV662" s="4"/>
      <c r="OW662" s="4"/>
      <c r="OX662" s="4"/>
      <c r="OY662" s="4"/>
      <c r="OZ662" s="4"/>
      <c r="PA662" s="4"/>
    </row>
    <row r="663" spans="1:417" s="16" customFormat="1" ht="33" customHeight="1" thickBot="1" x14ac:dyDescent="0.3">
      <c r="A663" s="293"/>
      <c r="B663" s="44" t="str">
        <f t="shared" si="521"/>
        <v>ГБУЗ АО Городская поликлиника №3</v>
      </c>
      <c r="C663" s="318" t="s">
        <v>235</v>
      </c>
      <c r="D663" s="19" t="str">
        <f t="shared" si="523"/>
        <v>Осуществление записи на прием к врачу с использованием единого номера Call-центра</v>
      </c>
      <c r="E663" s="295" t="s">
        <v>236</v>
      </c>
      <c r="F663" s="44" t="str">
        <f t="shared" si="531"/>
        <v>В устной форме по единому номеру телефона Call-центра</v>
      </c>
      <c r="G663" s="378" t="s">
        <v>238</v>
      </c>
      <c r="H663" s="44" t="str">
        <f t="shared" si="532"/>
        <v>Прием заявки на предоставления медицинских услуг по единому номеру телефона Call-центра и осуществление записи на прием к врачу в РМИС</v>
      </c>
      <c r="I663" s="295" t="s">
        <v>47</v>
      </c>
      <c r="J663" s="44" t="str">
        <f t="shared" si="524"/>
        <v>Не предусмотрено</v>
      </c>
      <c r="K663" s="68" t="s">
        <v>87</v>
      </c>
      <c r="L663" s="68" t="s">
        <v>3</v>
      </c>
      <c r="M663" s="68" t="s">
        <v>5</v>
      </c>
      <c r="N663" s="98">
        <v>100</v>
      </c>
      <c r="O663" s="98">
        <v>100</v>
      </c>
      <c r="P663" s="174">
        <f t="shared" si="461"/>
        <v>100</v>
      </c>
      <c r="Q663" s="175" t="str">
        <f t="shared" si="533"/>
        <v/>
      </c>
      <c r="R663" s="283">
        <f>IFERROR(AVERAGE(P663:P664),"")</f>
        <v>100</v>
      </c>
      <c r="S663" s="282">
        <f>AVERAGE(Q663:Q664)</f>
        <v>91.83905723905724</v>
      </c>
      <c r="T663" s="272">
        <f>IFERROR((R663*0.7+S663*0.3)*2,S663*2)</f>
        <v>195.10343434343434</v>
      </c>
      <c r="U663" s="301" t="str">
        <f>IF(T663&lt;170,"ГЗ по услуге (работе) НЕ выполнено","")&amp;IF(AND(T663&gt;=170,T663&lt;=200),"ГЗ по услуге (работе) выполнено","")&amp;IF(T663&gt;200,"ГЗ по услуге (работе) ПЕРЕвыполнено","")</f>
        <v>ГЗ по услуге (работе) выполнено</v>
      </c>
      <c r="V663" s="295"/>
      <c r="W663" s="308"/>
      <c r="X663" s="30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  <c r="DE663" s="4"/>
      <c r="DF663" s="4"/>
      <c r="DG663" s="4"/>
      <c r="DH663" s="4"/>
      <c r="DI663" s="4"/>
      <c r="DJ663" s="4"/>
      <c r="DK663" s="4"/>
      <c r="DL663" s="4"/>
      <c r="DM663" s="4"/>
      <c r="DN663" s="4"/>
      <c r="DO663" s="4"/>
      <c r="DP663" s="4"/>
      <c r="DQ663" s="4"/>
      <c r="DR663" s="4"/>
      <c r="DS663" s="4"/>
      <c r="DT663" s="4"/>
      <c r="DU663" s="4"/>
      <c r="DV663" s="4"/>
      <c r="DW663" s="4"/>
      <c r="DX663" s="4"/>
      <c r="DY663" s="4"/>
      <c r="DZ663" s="4"/>
      <c r="EA663" s="4"/>
      <c r="EB663" s="4"/>
      <c r="EC663" s="4"/>
      <c r="ED663" s="4"/>
      <c r="EE663" s="4"/>
      <c r="EF663" s="4"/>
      <c r="EG663" s="4"/>
      <c r="EH663" s="4"/>
      <c r="EI663" s="4"/>
      <c r="EJ663" s="4"/>
      <c r="EK663" s="4"/>
      <c r="EL663" s="4"/>
      <c r="EM663" s="4"/>
      <c r="EN663" s="4"/>
      <c r="EO663" s="4"/>
      <c r="EP663" s="4"/>
      <c r="EQ663" s="4"/>
      <c r="ER663" s="4"/>
      <c r="ES663" s="4"/>
      <c r="ET663" s="4"/>
      <c r="EU663" s="4"/>
      <c r="EV663" s="4"/>
      <c r="EW663" s="4"/>
      <c r="EX663" s="4"/>
      <c r="EY663" s="4"/>
      <c r="EZ663" s="4"/>
      <c r="FA663" s="4"/>
      <c r="FB663" s="4"/>
      <c r="FC663" s="4"/>
      <c r="FD663" s="4"/>
      <c r="FE663" s="4"/>
      <c r="FF663" s="4"/>
      <c r="FG663" s="4"/>
      <c r="FH663" s="4"/>
      <c r="FI663" s="4"/>
      <c r="FJ663" s="4"/>
      <c r="FK663" s="4"/>
      <c r="FL663" s="4"/>
      <c r="FM663" s="4"/>
      <c r="FN663" s="4"/>
      <c r="FO663" s="4"/>
      <c r="FP663" s="4"/>
      <c r="FQ663" s="4"/>
      <c r="FR663" s="4"/>
      <c r="FS663" s="4"/>
      <c r="FT663" s="4"/>
      <c r="FU663" s="4"/>
      <c r="FV663" s="4"/>
      <c r="FW663" s="4"/>
      <c r="FX663" s="4"/>
      <c r="FY663" s="4"/>
      <c r="FZ663" s="4"/>
      <c r="GA663" s="4"/>
      <c r="GB663" s="4"/>
      <c r="GC663" s="4"/>
      <c r="GD663" s="4"/>
      <c r="GE663" s="4"/>
      <c r="GF663" s="4"/>
      <c r="GG663" s="4"/>
      <c r="GH663" s="4"/>
      <c r="GI663" s="4"/>
      <c r="GJ663" s="4"/>
      <c r="GK663" s="4"/>
      <c r="GL663" s="4"/>
      <c r="GM663" s="4"/>
      <c r="GN663" s="4"/>
      <c r="GO663" s="4"/>
      <c r="GP663" s="4"/>
      <c r="GQ663" s="4"/>
      <c r="GR663" s="4"/>
      <c r="GS663" s="4"/>
      <c r="GT663" s="4"/>
      <c r="GU663" s="4"/>
      <c r="GV663" s="4"/>
      <c r="GW663" s="4"/>
      <c r="GX663" s="4"/>
      <c r="GY663" s="4"/>
      <c r="GZ663" s="4"/>
      <c r="HA663" s="4"/>
      <c r="HB663" s="4"/>
      <c r="HC663" s="4"/>
      <c r="HD663" s="4"/>
      <c r="HE663" s="4"/>
      <c r="HF663" s="4"/>
      <c r="HG663" s="4"/>
      <c r="HH663" s="4"/>
      <c r="HI663" s="4"/>
      <c r="HJ663" s="4"/>
      <c r="HK663" s="4"/>
      <c r="HL663" s="4"/>
      <c r="HM663" s="4"/>
      <c r="HN663" s="4"/>
      <c r="HO663" s="4"/>
      <c r="HP663" s="4"/>
      <c r="HQ663" s="4"/>
      <c r="HR663" s="4"/>
      <c r="HS663" s="4"/>
      <c r="HT663" s="4"/>
      <c r="HU663" s="4"/>
      <c r="HV663" s="4"/>
      <c r="HW663" s="4"/>
      <c r="HX663" s="4"/>
      <c r="HY663" s="4"/>
      <c r="HZ663" s="4"/>
      <c r="IA663" s="4"/>
      <c r="IB663" s="4"/>
      <c r="IC663" s="4"/>
      <c r="ID663" s="4"/>
      <c r="IE663" s="4"/>
      <c r="IF663" s="4"/>
      <c r="IG663" s="4"/>
      <c r="IH663" s="4"/>
      <c r="II663" s="4"/>
      <c r="IJ663" s="4"/>
      <c r="IK663" s="4"/>
      <c r="IL663" s="4"/>
      <c r="IM663" s="4"/>
      <c r="IN663" s="4"/>
      <c r="IO663" s="4"/>
      <c r="IP663" s="4"/>
      <c r="IQ663" s="4"/>
      <c r="IR663" s="4"/>
      <c r="IS663" s="4"/>
      <c r="IT663" s="4"/>
      <c r="IU663" s="4"/>
      <c r="IV663" s="4"/>
      <c r="IW663" s="4"/>
      <c r="IX663" s="4"/>
      <c r="IY663" s="4"/>
      <c r="IZ663" s="4"/>
      <c r="JA663" s="4"/>
      <c r="JB663" s="4"/>
      <c r="JC663" s="4"/>
      <c r="JD663" s="4"/>
      <c r="JE663" s="4"/>
      <c r="JF663" s="4"/>
      <c r="JG663" s="4"/>
      <c r="JH663" s="4"/>
      <c r="JI663" s="4"/>
      <c r="JJ663" s="4"/>
      <c r="JK663" s="4"/>
      <c r="JL663" s="4"/>
      <c r="JM663" s="4"/>
      <c r="JN663" s="4"/>
      <c r="JO663" s="4"/>
      <c r="JP663" s="4"/>
      <c r="JQ663" s="4"/>
      <c r="JR663" s="4"/>
      <c r="JS663" s="4"/>
      <c r="JT663" s="4"/>
      <c r="JU663" s="4"/>
      <c r="JV663" s="4"/>
      <c r="JW663" s="4"/>
      <c r="JX663" s="4"/>
      <c r="JY663" s="4"/>
      <c r="JZ663" s="4"/>
      <c r="KA663" s="4"/>
      <c r="KB663" s="4"/>
      <c r="KC663" s="4"/>
      <c r="KD663" s="4"/>
      <c r="KE663" s="4"/>
      <c r="KF663" s="4"/>
      <c r="KG663" s="4"/>
      <c r="KH663" s="4"/>
      <c r="KI663" s="4"/>
      <c r="KJ663" s="4"/>
      <c r="KK663" s="4"/>
      <c r="KL663" s="4"/>
      <c r="KM663" s="4"/>
      <c r="KN663" s="4"/>
      <c r="KO663" s="4"/>
      <c r="KP663" s="4"/>
      <c r="KQ663" s="4"/>
      <c r="KR663" s="4"/>
      <c r="KS663" s="4"/>
      <c r="KT663" s="4"/>
      <c r="KU663" s="4"/>
      <c r="KV663" s="4"/>
      <c r="KW663" s="4"/>
      <c r="KX663" s="4"/>
      <c r="KY663" s="4"/>
      <c r="KZ663" s="4"/>
      <c r="LA663" s="4"/>
      <c r="LB663" s="4"/>
      <c r="LC663" s="4"/>
      <c r="LD663" s="4"/>
      <c r="LE663" s="4"/>
      <c r="LF663" s="4"/>
      <c r="LG663" s="4"/>
      <c r="LH663" s="4"/>
      <c r="LI663" s="4"/>
      <c r="LJ663" s="4"/>
      <c r="LK663" s="4"/>
      <c r="LL663" s="4"/>
      <c r="LM663" s="4"/>
      <c r="LN663" s="4"/>
      <c r="LO663" s="4"/>
      <c r="LP663" s="4"/>
      <c r="LQ663" s="4"/>
      <c r="LR663" s="4"/>
      <c r="LS663" s="4"/>
      <c r="LT663" s="4"/>
      <c r="LU663" s="4"/>
      <c r="LV663" s="4"/>
      <c r="LW663" s="4"/>
      <c r="LX663" s="4"/>
      <c r="LY663" s="4"/>
      <c r="LZ663" s="4"/>
      <c r="MA663" s="4"/>
      <c r="MB663" s="4"/>
      <c r="MC663" s="4"/>
      <c r="MD663" s="4"/>
      <c r="ME663" s="4"/>
      <c r="MF663" s="4"/>
      <c r="MG663" s="4"/>
      <c r="MH663" s="4"/>
      <c r="MI663" s="4"/>
      <c r="MJ663" s="4"/>
      <c r="MK663" s="4"/>
      <c r="ML663" s="4"/>
      <c r="MM663" s="4"/>
      <c r="MN663" s="4"/>
      <c r="MO663" s="4"/>
      <c r="MP663" s="4"/>
      <c r="MQ663" s="4"/>
      <c r="MR663" s="4"/>
      <c r="MS663" s="4"/>
      <c r="MT663" s="4"/>
      <c r="MU663" s="4"/>
      <c r="MV663" s="4"/>
      <c r="MW663" s="4"/>
      <c r="MX663" s="4"/>
      <c r="MY663" s="4"/>
      <c r="MZ663" s="4"/>
      <c r="NA663" s="4"/>
      <c r="NB663" s="4"/>
      <c r="NC663" s="4"/>
      <c r="ND663" s="4"/>
      <c r="NE663" s="4"/>
      <c r="NF663" s="4"/>
      <c r="NG663" s="4"/>
      <c r="NH663" s="4"/>
      <c r="NI663" s="4"/>
      <c r="NJ663" s="4"/>
      <c r="NK663" s="4"/>
      <c r="NL663" s="4"/>
      <c r="NM663" s="4"/>
      <c r="NN663" s="4"/>
      <c r="NO663" s="4"/>
      <c r="NP663" s="4"/>
      <c r="NQ663" s="4"/>
      <c r="NR663" s="4"/>
      <c r="NS663" s="4"/>
      <c r="NT663" s="4"/>
      <c r="NU663" s="4"/>
      <c r="NV663" s="4"/>
      <c r="NW663" s="4"/>
      <c r="NX663" s="4"/>
      <c r="NY663" s="4"/>
      <c r="NZ663" s="4"/>
      <c r="OA663" s="4"/>
      <c r="OB663" s="4"/>
      <c r="OC663" s="4"/>
      <c r="OD663" s="4"/>
      <c r="OE663" s="4"/>
      <c r="OF663" s="4"/>
      <c r="OG663" s="4"/>
      <c r="OH663" s="4"/>
      <c r="OI663" s="4"/>
      <c r="OJ663" s="4"/>
      <c r="OK663" s="4"/>
      <c r="OL663" s="4"/>
      <c r="OM663" s="4"/>
      <c r="ON663" s="4"/>
      <c r="OO663" s="4"/>
      <c r="OP663" s="4"/>
      <c r="OQ663" s="4"/>
      <c r="OR663" s="4"/>
      <c r="OS663" s="4"/>
      <c r="OT663" s="4"/>
      <c r="OU663" s="4"/>
      <c r="OV663" s="4"/>
      <c r="OW663" s="4"/>
      <c r="OX663" s="4"/>
      <c r="OY663" s="4"/>
      <c r="OZ663" s="4"/>
      <c r="PA663" s="4"/>
    </row>
    <row r="664" spans="1:417" s="16" customFormat="1" ht="31.5" customHeight="1" thickBot="1" x14ac:dyDescent="0.3">
      <c r="A664" s="293"/>
      <c r="B664" s="44" t="str">
        <f t="shared" si="521"/>
        <v>ГБУЗ АО Городская поликлиника №3</v>
      </c>
      <c r="C664" s="319"/>
      <c r="D664" s="19" t="str">
        <f t="shared" si="523"/>
        <v>Осуществление записи на прием к врачу с использованием единого номера Call-центра</v>
      </c>
      <c r="E664" s="295"/>
      <c r="F664" s="44" t="str">
        <f t="shared" si="531"/>
        <v>В устной форме по единому номеру телефона Call-центра</v>
      </c>
      <c r="G664" s="379"/>
      <c r="H664" s="44" t="str">
        <f t="shared" si="532"/>
        <v>Прием заявки на предоставления медицинских услуг по единому номеру телефона Call-центра и осуществление записи на прием к врачу в РМИС</v>
      </c>
      <c r="I664" s="295"/>
      <c r="J664" s="44" t="str">
        <f t="shared" si="524"/>
        <v>Не предусмотрено</v>
      </c>
      <c r="K664" s="69" t="s">
        <v>237</v>
      </c>
      <c r="L664" s="65" t="s">
        <v>118</v>
      </c>
      <c r="M664" s="66" t="s">
        <v>42</v>
      </c>
      <c r="N664" s="262">
        <v>198000</v>
      </c>
      <c r="O664" s="162">
        <v>136381</v>
      </c>
      <c r="P664" s="174" t="str">
        <f t="shared" si="461"/>
        <v/>
      </c>
      <c r="Q664" s="270">
        <f t="shared" si="533"/>
        <v>91.83905723905724</v>
      </c>
      <c r="R664" s="283"/>
      <c r="S664" s="282"/>
      <c r="T664" s="278"/>
      <c r="U664" s="302"/>
      <c r="V664" s="295"/>
      <c r="W664" s="308"/>
      <c r="X664" s="30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  <c r="DE664" s="4"/>
      <c r="DF664" s="4"/>
      <c r="DG664" s="4"/>
      <c r="DH664" s="4"/>
      <c r="DI664" s="4"/>
      <c r="DJ664" s="4"/>
      <c r="DK664" s="4"/>
      <c r="DL664" s="4"/>
      <c r="DM664" s="4"/>
      <c r="DN664" s="4"/>
      <c r="DO664" s="4"/>
      <c r="DP664" s="4"/>
      <c r="DQ664" s="4"/>
      <c r="DR664" s="4"/>
      <c r="DS664" s="4"/>
      <c r="DT664" s="4"/>
      <c r="DU664" s="4"/>
      <c r="DV664" s="4"/>
      <c r="DW664" s="4"/>
      <c r="DX664" s="4"/>
      <c r="DY664" s="4"/>
      <c r="DZ664" s="4"/>
      <c r="EA664" s="4"/>
      <c r="EB664" s="4"/>
      <c r="EC664" s="4"/>
      <c r="ED664" s="4"/>
      <c r="EE664" s="4"/>
      <c r="EF664" s="4"/>
      <c r="EG664" s="4"/>
      <c r="EH664" s="4"/>
      <c r="EI664" s="4"/>
      <c r="EJ664" s="4"/>
      <c r="EK664" s="4"/>
      <c r="EL664" s="4"/>
      <c r="EM664" s="4"/>
      <c r="EN664" s="4"/>
      <c r="EO664" s="4"/>
      <c r="EP664" s="4"/>
      <c r="EQ664" s="4"/>
      <c r="ER664" s="4"/>
      <c r="ES664" s="4"/>
      <c r="ET664" s="4"/>
      <c r="EU664" s="4"/>
      <c r="EV664" s="4"/>
      <c r="EW664" s="4"/>
      <c r="EX664" s="4"/>
      <c r="EY664" s="4"/>
      <c r="EZ664" s="4"/>
      <c r="FA664" s="4"/>
      <c r="FB664" s="4"/>
      <c r="FC664" s="4"/>
      <c r="FD664" s="4"/>
      <c r="FE664" s="4"/>
      <c r="FF664" s="4"/>
      <c r="FG664" s="4"/>
      <c r="FH664" s="4"/>
      <c r="FI664" s="4"/>
      <c r="FJ664" s="4"/>
      <c r="FK664" s="4"/>
      <c r="FL664" s="4"/>
      <c r="FM664" s="4"/>
      <c r="FN664" s="4"/>
      <c r="FO664" s="4"/>
      <c r="FP664" s="4"/>
      <c r="FQ664" s="4"/>
      <c r="FR664" s="4"/>
      <c r="FS664" s="4"/>
      <c r="FT664" s="4"/>
      <c r="FU664" s="4"/>
      <c r="FV664" s="4"/>
      <c r="FW664" s="4"/>
      <c r="FX664" s="4"/>
      <c r="FY664" s="4"/>
      <c r="FZ664" s="4"/>
      <c r="GA664" s="4"/>
      <c r="GB664" s="4"/>
      <c r="GC664" s="4"/>
      <c r="GD664" s="4"/>
      <c r="GE664" s="4"/>
      <c r="GF664" s="4"/>
      <c r="GG664" s="4"/>
      <c r="GH664" s="4"/>
      <c r="GI664" s="4"/>
      <c r="GJ664" s="4"/>
      <c r="GK664" s="4"/>
      <c r="GL664" s="4"/>
      <c r="GM664" s="4"/>
      <c r="GN664" s="4"/>
      <c r="GO664" s="4"/>
      <c r="GP664" s="4"/>
      <c r="GQ664" s="4"/>
      <c r="GR664" s="4"/>
      <c r="GS664" s="4"/>
      <c r="GT664" s="4"/>
      <c r="GU664" s="4"/>
      <c r="GV664" s="4"/>
      <c r="GW664" s="4"/>
      <c r="GX664" s="4"/>
      <c r="GY664" s="4"/>
      <c r="GZ664" s="4"/>
      <c r="HA664" s="4"/>
      <c r="HB664" s="4"/>
      <c r="HC664" s="4"/>
      <c r="HD664" s="4"/>
      <c r="HE664" s="4"/>
      <c r="HF664" s="4"/>
      <c r="HG664" s="4"/>
      <c r="HH664" s="4"/>
      <c r="HI664" s="4"/>
      <c r="HJ664" s="4"/>
      <c r="HK664" s="4"/>
      <c r="HL664" s="4"/>
      <c r="HM664" s="4"/>
      <c r="HN664" s="4"/>
      <c r="HO664" s="4"/>
      <c r="HP664" s="4"/>
      <c r="HQ664" s="4"/>
      <c r="HR664" s="4"/>
      <c r="HS664" s="4"/>
      <c r="HT664" s="4"/>
      <c r="HU664" s="4"/>
      <c r="HV664" s="4"/>
      <c r="HW664" s="4"/>
      <c r="HX664" s="4"/>
      <c r="HY664" s="4"/>
      <c r="HZ664" s="4"/>
      <c r="IA664" s="4"/>
      <c r="IB664" s="4"/>
      <c r="IC664" s="4"/>
      <c r="ID664" s="4"/>
      <c r="IE664" s="4"/>
      <c r="IF664" s="4"/>
      <c r="IG664" s="4"/>
      <c r="IH664" s="4"/>
      <c r="II664" s="4"/>
      <c r="IJ664" s="4"/>
      <c r="IK664" s="4"/>
      <c r="IL664" s="4"/>
      <c r="IM664" s="4"/>
      <c r="IN664" s="4"/>
      <c r="IO664" s="4"/>
      <c r="IP664" s="4"/>
      <c r="IQ664" s="4"/>
      <c r="IR664" s="4"/>
      <c r="IS664" s="4"/>
      <c r="IT664" s="4"/>
      <c r="IU664" s="4"/>
      <c r="IV664" s="4"/>
      <c r="IW664" s="4"/>
      <c r="IX664" s="4"/>
      <c r="IY664" s="4"/>
      <c r="IZ664" s="4"/>
      <c r="JA664" s="4"/>
      <c r="JB664" s="4"/>
      <c r="JC664" s="4"/>
      <c r="JD664" s="4"/>
      <c r="JE664" s="4"/>
      <c r="JF664" s="4"/>
      <c r="JG664" s="4"/>
      <c r="JH664" s="4"/>
      <c r="JI664" s="4"/>
      <c r="JJ664" s="4"/>
      <c r="JK664" s="4"/>
      <c r="JL664" s="4"/>
      <c r="JM664" s="4"/>
      <c r="JN664" s="4"/>
      <c r="JO664" s="4"/>
      <c r="JP664" s="4"/>
      <c r="JQ664" s="4"/>
      <c r="JR664" s="4"/>
      <c r="JS664" s="4"/>
      <c r="JT664" s="4"/>
      <c r="JU664" s="4"/>
      <c r="JV664" s="4"/>
      <c r="JW664" s="4"/>
      <c r="JX664" s="4"/>
      <c r="JY664" s="4"/>
      <c r="JZ664" s="4"/>
      <c r="KA664" s="4"/>
      <c r="KB664" s="4"/>
      <c r="KC664" s="4"/>
      <c r="KD664" s="4"/>
      <c r="KE664" s="4"/>
      <c r="KF664" s="4"/>
      <c r="KG664" s="4"/>
      <c r="KH664" s="4"/>
      <c r="KI664" s="4"/>
      <c r="KJ664" s="4"/>
      <c r="KK664" s="4"/>
      <c r="KL664" s="4"/>
      <c r="KM664" s="4"/>
      <c r="KN664" s="4"/>
      <c r="KO664" s="4"/>
      <c r="KP664" s="4"/>
      <c r="KQ664" s="4"/>
      <c r="KR664" s="4"/>
      <c r="KS664" s="4"/>
      <c r="KT664" s="4"/>
      <c r="KU664" s="4"/>
      <c r="KV664" s="4"/>
      <c r="KW664" s="4"/>
      <c r="KX664" s="4"/>
      <c r="KY664" s="4"/>
      <c r="KZ664" s="4"/>
      <c r="LA664" s="4"/>
      <c r="LB664" s="4"/>
      <c r="LC664" s="4"/>
      <c r="LD664" s="4"/>
      <c r="LE664" s="4"/>
      <c r="LF664" s="4"/>
      <c r="LG664" s="4"/>
      <c r="LH664" s="4"/>
      <c r="LI664" s="4"/>
      <c r="LJ664" s="4"/>
      <c r="LK664" s="4"/>
      <c r="LL664" s="4"/>
      <c r="LM664" s="4"/>
      <c r="LN664" s="4"/>
      <c r="LO664" s="4"/>
      <c r="LP664" s="4"/>
      <c r="LQ664" s="4"/>
      <c r="LR664" s="4"/>
      <c r="LS664" s="4"/>
      <c r="LT664" s="4"/>
      <c r="LU664" s="4"/>
      <c r="LV664" s="4"/>
      <c r="LW664" s="4"/>
      <c r="LX664" s="4"/>
      <c r="LY664" s="4"/>
      <c r="LZ664" s="4"/>
      <c r="MA664" s="4"/>
      <c r="MB664" s="4"/>
      <c r="MC664" s="4"/>
      <c r="MD664" s="4"/>
      <c r="ME664" s="4"/>
      <c r="MF664" s="4"/>
      <c r="MG664" s="4"/>
      <c r="MH664" s="4"/>
      <c r="MI664" s="4"/>
      <c r="MJ664" s="4"/>
      <c r="MK664" s="4"/>
      <c r="ML664" s="4"/>
      <c r="MM664" s="4"/>
      <c r="MN664" s="4"/>
      <c r="MO664" s="4"/>
      <c r="MP664" s="4"/>
      <c r="MQ664" s="4"/>
      <c r="MR664" s="4"/>
      <c r="MS664" s="4"/>
      <c r="MT664" s="4"/>
      <c r="MU664" s="4"/>
      <c r="MV664" s="4"/>
      <c r="MW664" s="4"/>
      <c r="MX664" s="4"/>
      <c r="MY664" s="4"/>
      <c r="MZ664" s="4"/>
      <c r="NA664" s="4"/>
      <c r="NB664" s="4"/>
      <c r="NC664" s="4"/>
      <c r="ND664" s="4"/>
      <c r="NE664" s="4"/>
      <c r="NF664" s="4"/>
      <c r="NG664" s="4"/>
      <c r="NH664" s="4"/>
      <c r="NI664" s="4"/>
      <c r="NJ664" s="4"/>
      <c r="NK664" s="4"/>
      <c r="NL664" s="4"/>
      <c r="NM664" s="4"/>
      <c r="NN664" s="4"/>
      <c r="NO664" s="4"/>
      <c r="NP664" s="4"/>
      <c r="NQ664" s="4"/>
      <c r="NR664" s="4"/>
      <c r="NS664" s="4"/>
      <c r="NT664" s="4"/>
      <c r="NU664" s="4"/>
      <c r="NV664" s="4"/>
      <c r="NW664" s="4"/>
      <c r="NX664" s="4"/>
      <c r="NY664" s="4"/>
      <c r="NZ664" s="4"/>
      <c r="OA664" s="4"/>
      <c r="OB664" s="4"/>
      <c r="OC664" s="4"/>
      <c r="OD664" s="4"/>
      <c r="OE664" s="4"/>
      <c r="OF664" s="4"/>
      <c r="OG664" s="4"/>
      <c r="OH664" s="4"/>
      <c r="OI664" s="4"/>
      <c r="OJ664" s="4"/>
      <c r="OK664" s="4"/>
      <c r="OL664" s="4"/>
      <c r="OM664" s="4"/>
      <c r="ON664" s="4"/>
      <c r="OO664" s="4"/>
      <c r="OP664" s="4"/>
      <c r="OQ664" s="4"/>
      <c r="OR664" s="4"/>
      <c r="OS664" s="4"/>
      <c r="OT664" s="4"/>
      <c r="OU664" s="4"/>
      <c r="OV664" s="4"/>
      <c r="OW664" s="4"/>
      <c r="OX664" s="4"/>
      <c r="OY664" s="4"/>
      <c r="OZ664" s="4"/>
      <c r="PA664" s="4"/>
    </row>
    <row r="665" spans="1:417" s="16" customFormat="1" ht="35.25" customHeight="1" thickBot="1" x14ac:dyDescent="0.3">
      <c r="A665" s="293"/>
      <c r="B665" s="44" t="str">
        <f t="shared" si="521"/>
        <v>ГБУЗ АО Городская поликлиника №3</v>
      </c>
      <c r="C665" s="318" t="s">
        <v>338</v>
      </c>
      <c r="D665" s="19" t="str">
        <f t="shared" si="523"/>
        <v>Содержание (эксплуатация) имущества, находящего в собственности Астраханской области</v>
      </c>
      <c r="E665" s="295" t="s">
        <v>275</v>
      </c>
      <c r="F665" s="44" t="str">
        <f t="shared" si="531"/>
        <v>заключение договоров</v>
      </c>
      <c r="G665" s="284" t="s">
        <v>277</v>
      </c>
      <c r="H665" s="44" t="str">
        <f t="shared" si="53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65" s="284" t="s">
        <v>276</v>
      </c>
      <c r="J665" s="44" t="str">
        <f t="shared" si="524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65" s="67" t="s">
        <v>340</v>
      </c>
      <c r="L665" s="70" t="s">
        <v>3</v>
      </c>
      <c r="M665" s="67" t="s">
        <v>5</v>
      </c>
      <c r="N665" s="98">
        <v>100</v>
      </c>
      <c r="O665" s="98">
        <v>100</v>
      </c>
      <c r="P665" s="174">
        <f t="shared" si="461"/>
        <v>100</v>
      </c>
      <c r="Q665" s="175"/>
      <c r="R665" s="283">
        <f>IFERROR(AVERAGE(P665:P666),"")</f>
        <v>100</v>
      </c>
      <c r="S665" s="282">
        <f>AVERAGE(Q665:Q666)</f>
        <v>100</v>
      </c>
      <c r="T665" s="279">
        <f>IFERROR((R665*0.7+S665*0.3)*2,S665*2)</f>
        <v>200</v>
      </c>
      <c r="U665" s="290" t="str">
        <f>IF(T665&lt;170,"ГЗ по услуге (работе) НЕ выполнено","")&amp;IF(AND(T665&gt;=170,T665&lt;=200),"ГЗ по услуге (работе) выполнено","")&amp;IF(T665&gt;200,"ГЗ по услуге (работе) ПЕРЕвыполнено","")</f>
        <v>ГЗ по услуге (работе) выполнено</v>
      </c>
      <c r="V665" s="295"/>
      <c r="W665" s="308"/>
      <c r="X665" s="30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  <c r="DE665" s="4"/>
      <c r="DF665" s="4"/>
      <c r="DG665" s="4"/>
      <c r="DH665" s="4"/>
      <c r="DI665" s="4"/>
      <c r="DJ665" s="4"/>
      <c r="DK665" s="4"/>
      <c r="DL665" s="4"/>
      <c r="DM665" s="4"/>
      <c r="DN665" s="4"/>
      <c r="DO665" s="4"/>
      <c r="DP665" s="4"/>
      <c r="DQ665" s="4"/>
      <c r="DR665" s="4"/>
      <c r="DS665" s="4"/>
      <c r="DT665" s="4"/>
      <c r="DU665" s="4"/>
      <c r="DV665" s="4"/>
      <c r="DW665" s="4"/>
      <c r="DX665" s="4"/>
      <c r="DY665" s="4"/>
      <c r="DZ665" s="4"/>
      <c r="EA665" s="4"/>
      <c r="EB665" s="4"/>
      <c r="EC665" s="4"/>
      <c r="ED665" s="4"/>
      <c r="EE665" s="4"/>
      <c r="EF665" s="4"/>
      <c r="EG665" s="4"/>
      <c r="EH665" s="4"/>
      <c r="EI665" s="4"/>
      <c r="EJ665" s="4"/>
      <c r="EK665" s="4"/>
      <c r="EL665" s="4"/>
      <c r="EM665" s="4"/>
      <c r="EN665" s="4"/>
      <c r="EO665" s="4"/>
      <c r="EP665" s="4"/>
      <c r="EQ665" s="4"/>
      <c r="ER665" s="4"/>
      <c r="ES665" s="4"/>
      <c r="ET665" s="4"/>
      <c r="EU665" s="4"/>
      <c r="EV665" s="4"/>
      <c r="EW665" s="4"/>
      <c r="EX665" s="4"/>
      <c r="EY665" s="4"/>
      <c r="EZ665" s="4"/>
      <c r="FA665" s="4"/>
      <c r="FB665" s="4"/>
      <c r="FC665" s="4"/>
      <c r="FD665" s="4"/>
      <c r="FE665" s="4"/>
      <c r="FF665" s="4"/>
      <c r="FG665" s="4"/>
      <c r="FH665" s="4"/>
      <c r="FI665" s="4"/>
      <c r="FJ665" s="4"/>
      <c r="FK665" s="4"/>
      <c r="FL665" s="4"/>
      <c r="FM665" s="4"/>
      <c r="FN665" s="4"/>
      <c r="FO665" s="4"/>
      <c r="FP665" s="4"/>
      <c r="FQ665" s="4"/>
      <c r="FR665" s="4"/>
      <c r="FS665" s="4"/>
      <c r="FT665" s="4"/>
      <c r="FU665" s="4"/>
      <c r="FV665" s="4"/>
      <c r="FW665" s="4"/>
      <c r="FX665" s="4"/>
      <c r="FY665" s="4"/>
      <c r="FZ665" s="4"/>
      <c r="GA665" s="4"/>
      <c r="GB665" s="4"/>
      <c r="GC665" s="4"/>
      <c r="GD665" s="4"/>
      <c r="GE665" s="4"/>
      <c r="GF665" s="4"/>
      <c r="GG665" s="4"/>
      <c r="GH665" s="4"/>
      <c r="GI665" s="4"/>
      <c r="GJ665" s="4"/>
      <c r="GK665" s="4"/>
      <c r="GL665" s="4"/>
      <c r="GM665" s="4"/>
      <c r="GN665" s="4"/>
      <c r="GO665" s="4"/>
      <c r="GP665" s="4"/>
      <c r="GQ665" s="4"/>
      <c r="GR665" s="4"/>
      <c r="GS665" s="4"/>
      <c r="GT665" s="4"/>
      <c r="GU665" s="4"/>
      <c r="GV665" s="4"/>
      <c r="GW665" s="4"/>
      <c r="GX665" s="4"/>
      <c r="GY665" s="4"/>
      <c r="GZ665" s="4"/>
      <c r="HA665" s="4"/>
      <c r="HB665" s="4"/>
      <c r="HC665" s="4"/>
      <c r="HD665" s="4"/>
      <c r="HE665" s="4"/>
      <c r="HF665" s="4"/>
      <c r="HG665" s="4"/>
      <c r="HH665" s="4"/>
      <c r="HI665" s="4"/>
      <c r="HJ665" s="4"/>
      <c r="HK665" s="4"/>
      <c r="HL665" s="4"/>
      <c r="HM665" s="4"/>
      <c r="HN665" s="4"/>
      <c r="HO665" s="4"/>
      <c r="HP665" s="4"/>
      <c r="HQ665" s="4"/>
      <c r="HR665" s="4"/>
      <c r="HS665" s="4"/>
      <c r="HT665" s="4"/>
      <c r="HU665" s="4"/>
      <c r="HV665" s="4"/>
      <c r="HW665" s="4"/>
      <c r="HX665" s="4"/>
      <c r="HY665" s="4"/>
      <c r="HZ665" s="4"/>
      <c r="IA665" s="4"/>
      <c r="IB665" s="4"/>
      <c r="IC665" s="4"/>
      <c r="ID665" s="4"/>
      <c r="IE665" s="4"/>
      <c r="IF665" s="4"/>
      <c r="IG665" s="4"/>
      <c r="IH665" s="4"/>
      <c r="II665" s="4"/>
      <c r="IJ665" s="4"/>
      <c r="IK665" s="4"/>
      <c r="IL665" s="4"/>
      <c r="IM665" s="4"/>
      <c r="IN665" s="4"/>
      <c r="IO665" s="4"/>
      <c r="IP665" s="4"/>
      <c r="IQ665" s="4"/>
      <c r="IR665" s="4"/>
      <c r="IS665" s="4"/>
      <c r="IT665" s="4"/>
      <c r="IU665" s="4"/>
      <c r="IV665" s="4"/>
      <c r="IW665" s="4"/>
      <c r="IX665" s="4"/>
      <c r="IY665" s="4"/>
      <c r="IZ665" s="4"/>
      <c r="JA665" s="4"/>
      <c r="JB665" s="4"/>
      <c r="JC665" s="4"/>
      <c r="JD665" s="4"/>
      <c r="JE665" s="4"/>
      <c r="JF665" s="4"/>
      <c r="JG665" s="4"/>
      <c r="JH665" s="4"/>
      <c r="JI665" s="4"/>
      <c r="JJ665" s="4"/>
      <c r="JK665" s="4"/>
      <c r="JL665" s="4"/>
      <c r="JM665" s="4"/>
      <c r="JN665" s="4"/>
      <c r="JO665" s="4"/>
      <c r="JP665" s="4"/>
      <c r="JQ665" s="4"/>
      <c r="JR665" s="4"/>
      <c r="JS665" s="4"/>
      <c r="JT665" s="4"/>
      <c r="JU665" s="4"/>
      <c r="JV665" s="4"/>
      <c r="JW665" s="4"/>
      <c r="JX665" s="4"/>
      <c r="JY665" s="4"/>
      <c r="JZ665" s="4"/>
      <c r="KA665" s="4"/>
      <c r="KB665" s="4"/>
      <c r="KC665" s="4"/>
      <c r="KD665" s="4"/>
      <c r="KE665" s="4"/>
      <c r="KF665" s="4"/>
      <c r="KG665" s="4"/>
      <c r="KH665" s="4"/>
      <c r="KI665" s="4"/>
      <c r="KJ665" s="4"/>
      <c r="KK665" s="4"/>
      <c r="KL665" s="4"/>
      <c r="KM665" s="4"/>
      <c r="KN665" s="4"/>
      <c r="KO665" s="4"/>
      <c r="KP665" s="4"/>
      <c r="KQ665" s="4"/>
      <c r="KR665" s="4"/>
      <c r="KS665" s="4"/>
      <c r="KT665" s="4"/>
      <c r="KU665" s="4"/>
      <c r="KV665" s="4"/>
      <c r="KW665" s="4"/>
      <c r="KX665" s="4"/>
      <c r="KY665" s="4"/>
      <c r="KZ665" s="4"/>
      <c r="LA665" s="4"/>
      <c r="LB665" s="4"/>
      <c r="LC665" s="4"/>
      <c r="LD665" s="4"/>
      <c r="LE665" s="4"/>
      <c r="LF665" s="4"/>
      <c r="LG665" s="4"/>
      <c r="LH665" s="4"/>
      <c r="LI665" s="4"/>
      <c r="LJ665" s="4"/>
      <c r="LK665" s="4"/>
      <c r="LL665" s="4"/>
      <c r="LM665" s="4"/>
      <c r="LN665" s="4"/>
      <c r="LO665" s="4"/>
      <c r="LP665" s="4"/>
      <c r="LQ665" s="4"/>
      <c r="LR665" s="4"/>
      <c r="LS665" s="4"/>
      <c r="LT665" s="4"/>
      <c r="LU665" s="4"/>
      <c r="LV665" s="4"/>
      <c r="LW665" s="4"/>
      <c r="LX665" s="4"/>
      <c r="LY665" s="4"/>
      <c r="LZ665" s="4"/>
      <c r="MA665" s="4"/>
      <c r="MB665" s="4"/>
      <c r="MC665" s="4"/>
      <c r="MD665" s="4"/>
      <c r="ME665" s="4"/>
      <c r="MF665" s="4"/>
      <c r="MG665" s="4"/>
      <c r="MH665" s="4"/>
      <c r="MI665" s="4"/>
      <c r="MJ665" s="4"/>
      <c r="MK665" s="4"/>
      <c r="ML665" s="4"/>
      <c r="MM665" s="4"/>
      <c r="MN665" s="4"/>
      <c r="MO665" s="4"/>
      <c r="MP665" s="4"/>
      <c r="MQ665" s="4"/>
      <c r="MR665" s="4"/>
      <c r="MS665" s="4"/>
      <c r="MT665" s="4"/>
      <c r="MU665" s="4"/>
      <c r="MV665" s="4"/>
      <c r="MW665" s="4"/>
      <c r="MX665" s="4"/>
      <c r="MY665" s="4"/>
      <c r="MZ665" s="4"/>
      <c r="NA665" s="4"/>
      <c r="NB665" s="4"/>
      <c r="NC665" s="4"/>
      <c r="ND665" s="4"/>
      <c r="NE665" s="4"/>
      <c r="NF665" s="4"/>
      <c r="NG665" s="4"/>
      <c r="NH665" s="4"/>
      <c r="NI665" s="4"/>
      <c r="NJ665" s="4"/>
      <c r="NK665" s="4"/>
      <c r="NL665" s="4"/>
      <c r="NM665" s="4"/>
      <c r="NN665" s="4"/>
      <c r="NO665" s="4"/>
      <c r="NP665" s="4"/>
      <c r="NQ665" s="4"/>
      <c r="NR665" s="4"/>
      <c r="NS665" s="4"/>
      <c r="NT665" s="4"/>
      <c r="NU665" s="4"/>
      <c r="NV665" s="4"/>
      <c r="NW665" s="4"/>
      <c r="NX665" s="4"/>
      <c r="NY665" s="4"/>
      <c r="NZ665" s="4"/>
      <c r="OA665" s="4"/>
      <c r="OB665" s="4"/>
      <c r="OC665" s="4"/>
      <c r="OD665" s="4"/>
      <c r="OE665" s="4"/>
      <c r="OF665" s="4"/>
      <c r="OG665" s="4"/>
      <c r="OH665" s="4"/>
      <c r="OI665" s="4"/>
      <c r="OJ665" s="4"/>
      <c r="OK665" s="4"/>
      <c r="OL665" s="4"/>
      <c r="OM665" s="4"/>
      <c r="ON665" s="4"/>
      <c r="OO665" s="4"/>
      <c r="OP665" s="4"/>
      <c r="OQ665" s="4"/>
      <c r="OR665" s="4"/>
      <c r="OS665" s="4"/>
      <c r="OT665" s="4"/>
      <c r="OU665" s="4"/>
      <c r="OV665" s="4"/>
      <c r="OW665" s="4"/>
      <c r="OX665" s="4"/>
      <c r="OY665" s="4"/>
      <c r="OZ665" s="4"/>
      <c r="PA665" s="4"/>
    </row>
    <row r="666" spans="1:417" s="16" customFormat="1" ht="34.5" customHeight="1" thickBot="1" x14ac:dyDescent="0.3">
      <c r="A666" s="294"/>
      <c r="B666" s="44" t="str">
        <f t="shared" si="521"/>
        <v>ГБУЗ АО Городская поликлиника №3</v>
      </c>
      <c r="C666" s="320"/>
      <c r="D666" s="19" t="str">
        <f t="shared" si="523"/>
        <v>Содержание (эксплуатация) имущества, находящего в собственности Астраханской области</v>
      </c>
      <c r="E666" s="295"/>
      <c r="F666" s="44" t="str">
        <f t="shared" si="531"/>
        <v>заключение договоров</v>
      </c>
      <c r="G666" s="286"/>
      <c r="H666" s="44" t="str">
        <f t="shared" si="53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66" s="286"/>
      <c r="J666" s="44" t="str">
        <f t="shared" si="524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66" s="72" t="s">
        <v>232</v>
      </c>
      <c r="L666" s="70" t="s">
        <v>228</v>
      </c>
      <c r="M666" s="66" t="s">
        <v>42</v>
      </c>
      <c r="N666" s="96">
        <v>7.78</v>
      </c>
      <c r="O666" s="96">
        <v>7.78</v>
      </c>
      <c r="P666" s="174" t="str">
        <f t="shared" si="461"/>
        <v/>
      </c>
      <c r="Q666" s="175">
        <f>IF(AND(N666&lt;&gt;0,M666="объем"),(O666/N666*100),"")</f>
        <v>100</v>
      </c>
      <c r="R666" s="283"/>
      <c r="S666" s="282"/>
      <c r="T666" s="279"/>
      <c r="U666" s="290"/>
      <c r="V666" s="295"/>
      <c r="W666" s="309"/>
      <c r="X666" s="305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  <c r="DE666" s="4"/>
      <c r="DF666" s="4"/>
      <c r="DG666" s="4"/>
      <c r="DH666" s="4"/>
      <c r="DI666" s="4"/>
      <c r="DJ666" s="4"/>
      <c r="DK666" s="4"/>
      <c r="DL666" s="4"/>
      <c r="DM666" s="4"/>
      <c r="DN666" s="4"/>
      <c r="DO666" s="4"/>
      <c r="DP666" s="4"/>
      <c r="DQ666" s="4"/>
      <c r="DR666" s="4"/>
      <c r="DS666" s="4"/>
      <c r="DT666" s="4"/>
      <c r="DU666" s="4"/>
      <c r="DV666" s="4"/>
      <c r="DW666" s="4"/>
      <c r="DX666" s="4"/>
      <c r="DY666" s="4"/>
      <c r="DZ666" s="4"/>
      <c r="EA666" s="4"/>
      <c r="EB666" s="4"/>
      <c r="EC666" s="4"/>
      <c r="ED666" s="4"/>
      <c r="EE666" s="4"/>
      <c r="EF666" s="4"/>
      <c r="EG666" s="4"/>
      <c r="EH666" s="4"/>
      <c r="EI666" s="4"/>
      <c r="EJ666" s="4"/>
      <c r="EK666" s="4"/>
      <c r="EL666" s="4"/>
      <c r="EM666" s="4"/>
      <c r="EN666" s="4"/>
      <c r="EO666" s="4"/>
      <c r="EP666" s="4"/>
      <c r="EQ666" s="4"/>
      <c r="ER666" s="4"/>
      <c r="ES666" s="4"/>
      <c r="ET666" s="4"/>
      <c r="EU666" s="4"/>
      <c r="EV666" s="4"/>
      <c r="EW666" s="4"/>
      <c r="EX666" s="4"/>
      <c r="EY666" s="4"/>
      <c r="EZ666" s="4"/>
      <c r="FA666" s="4"/>
      <c r="FB666" s="4"/>
      <c r="FC666" s="4"/>
      <c r="FD666" s="4"/>
      <c r="FE666" s="4"/>
      <c r="FF666" s="4"/>
      <c r="FG666" s="4"/>
      <c r="FH666" s="4"/>
      <c r="FI666" s="4"/>
      <c r="FJ666" s="4"/>
      <c r="FK666" s="4"/>
      <c r="FL666" s="4"/>
      <c r="FM666" s="4"/>
      <c r="FN666" s="4"/>
      <c r="FO666" s="4"/>
      <c r="FP666" s="4"/>
      <c r="FQ666" s="4"/>
      <c r="FR666" s="4"/>
      <c r="FS666" s="4"/>
      <c r="FT666" s="4"/>
      <c r="FU666" s="4"/>
      <c r="FV666" s="4"/>
      <c r="FW666" s="4"/>
      <c r="FX666" s="4"/>
      <c r="FY666" s="4"/>
      <c r="FZ666" s="4"/>
      <c r="GA666" s="4"/>
      <c r="GB666" s="4"/>
      <c r="GC666" s="4"/>
      <c r="GD666" s="4"/>
      <c r="GE666" s="4"/>
      <c r="GF666" s="4"/>
      <c r="GG666" s="4"/>
      <c r="GH666" s="4"/>
      <c r="GI666" s="4"/>
      <c r="GJ666" s="4"/>
      <c r="GK666" s="4"/>
      <c r="GL666" s="4"/>
      <c r="GM666" s="4"/>
      <c r="GN666" s="4"/>
      <c r="GO666" s="4"/>
      <c r="GP666" s="4"/>
      <c r="GQ666" s="4"/>
      <c r="GR666" s="4"/>
      <c r="GS666" s="4"/>
      <c r="GT666" s="4"/>
      <c r="GU666" s="4"/>
      <c r="GV666" s="4"/>
      <c r="GW666" s="4"/>
      <c r="GX666" s="4"/>
      <c r="GY666" s="4"/>
      <c r="GZ666" s="4"/>
      <c r="HA666" s="4"/>
      <c r="HB666" s="4"/>
      <c r="HC666" s="4"/>
      <c r="HD666" s="4"/>
      <c r="HE666" s="4"/>
      <c r="HF666" s="4"/>
      <c r="HG666" s="4"/>
      <c r="HH666" s="4"/>
      <c r="HI666" s="4"/>
      <c r="HJ666" s="4"/>
      <c r="HK666" s="4"/>
      <c r="HL666" s="4"/>
      <c r="HM666" s="4"/>
      <c r="HN666" s="4"/>
      <c r="HO666" s="4"/>
      <c r="HP666" s="4"/>
      <c r="HQ666" s="4"/>
      <c r="HR666" s="4"/>
      <c r="HS666" s="4"/>
      <c r="HT666" s="4"/>
      <c r="HU666" s="4"/>
      <c r="HV666" s="4"/>
      <c r="HW666" s="4"/>
      <c r="HX666" s="4"/>
      <c r="HY666" s="4"/>
      <c r="HZ666" s="4"/>
      <c r="IA666" s="4"/>
      <c r="IB666" s="4"/>
      <c r="IC666" s="4"/>
      <c r="ID666" s="4"/>
      <c r="IE666" s="4"/>
      <c r="IF666" s="4"/>
      <c r="IG666" s="4"/>
      <c r="IH666" s="4"/>
      <c r="II666" s="4"/>
      <c r="IJ666" s="4"/>
      <c r="IK666" s="4"/>
      <c r="IL666" s="4"/>
      <c r="IM666" s="4"/>
      <c r="IN666" s="4"/>
      <c r="IO666" s="4"/>
      <c r="IP666" s="4"/>
      <c r="IQ666" s="4"/>
      <c r="IR666" s="4"/>
      <c r="IS666" s="4"/>
      <c r="IT666" s="4"/>
      <c r="IU666" s="4"/>
      <c r="IV666" s="4"/>
      <c r="IW666" s="4"/>
      <c r="IX666" s="4"/>
      <c r="IY666" s="4"/>
      <c r="IZ666" s="4"/>
      <c r="JA666" s="4"/>
      <c r="JB666" s="4"/>
      <c r="JC666" s="4"/>
      <c r="JD666" s="4"/>
      <c r="JE666" s="4"/>
      <c r="JF666" s="4"/>
      <c r="JG666" s="4"/>
      <c r="JH666" s="4"/>
      <c r="JI666" s="4"/>
      <c r="JJ666" s="4"/>
      <c r="JK666" s="4"/>
      <c r="JL666" s="4"/>
      <c r="JM666" s="4"/>
      <c r="JN666" s="4"/>
      <c r="JO666" s="4"/>
      <c r="JP666" s="4"/>
      <c r="JQ666" s="4"/>
      <c r="JR666" s="4"/>
      <c r="JS666" s="4"/>
      <c r="JT666" s="4"/>
      <c r="JU666" s="4"/>
      <c r="JV666" s="4"/>
      <c r="JW666" s="4"/>
      <c r="JX666" s="4"/>
      <c r="JY666" s="4"/>
      <c r="JZ666" s="4"/>
      <c r="KA666" s="4"/>
      <c r="KB666" s="4"/>
      <c r="KC666" s="4"/>
      <c r="KD666" s="4"/>
      <c r="KE666" s="4"/>
      <c r="KF666" s="4"/>
      <c r="KG666" s="4"/>
      <c r="KH666" s="4"/>
      <c r="KI666" s="4"/>
      <c r="KJ666" s="4"/>
      <c r="KK666" s="4"/>
      <c r="KL666" s="4"/>
      <c r="KM666" s="4"/>
      <c r="KN666" s="4"/>
      <c r="KO666" s="4"/>
      <c r="KP666" s="4"/>
      <c r="KQ666" s="4"/>
      <c r="KR666" s="4"/>
      <c r="KS666" s="4"/>
      <c r="KT666" s="4"/>
      <c r="KU666" s="4"/>
      <c r="KV666" s="4"/>
      <c r="KW666" s="4"/>
      <c r="KX666" s="4"/>
      <c r="KY666" s="4"/>
      <c r="KZ666" s="4"/>
      <c r="LA666" s="4"/>
      <c r="LB666" s="4"/>
      <c r="LC666" s="4"/>
      <c r="LD666" s="4"/>
      <c r="LE666" s="4"/>
      <c r="LF666" s="4"/>
      <c r="LG666" s="4"/>
      <c r="LH666" s="4"/>
      <c r="LI666" s="4"/>
      <c r="LJ666" s="4"/>
      <c r="LK666" s="4"/>
      <c r="LL666" s="4"/>
      <c r="LM666" s="4"/>
      <c r="LN666" s="4"/>
      <c r="LO666" s="4"/>
      <c r="LP666" s="4"/>
      <c r="LQ666" s="4"/>
      <c r="LR666" s="4"/>
      <c r="LS666" s="4"/>
      <c r="LT666" s="4"/>
      <c r="LU666" s="4"/>
      <c r="LV666" s="4"/>
      <c r="LW666" s="4"/>
      <c r="LX666" s="4"/>
      <c r="LY666" s="4"/>
      <c r="LZ666" s="4"/>
      <c r="MA666" s="4"/>
      <c r="MB666" s="4"/>
      <c r="MC666" s="4"/>
      <c r="MD666" s="4"/>
      <c r="ME666" s="4"/>
      <c r="MF666" s="4"/>
      <c r="MG666" s="4"/>
      <c r="MH666" s="4"/>
      <c r="MI666" s="4"/>
      <c r="MJ666" s="4"/>
      <c r="MK666" s="4"/>
      <c r="ML666" s="4"/>
      <c r="MM666" s="4"/>
      <c r="MN666" s="4"/>
      <c r="MO666" s="4"/>
      <c r="MP666" s="4"/>
      <c r="MQ666" s="4"/>
      <c r="MR666" s="4"/>
      <c r="MS666" s="4"/>
      <c r="MT666" s="4"/>
      <c r="MU666" s="4"/>
      <c r="MV666" s="4"/>
      <c r="MW666" s="4"/>
      <c r="MX666" s="4"/>
      <c r="MY666" s="4"/>
      <c r="MZ666" s="4"/>
      <c r="NA666" s="4"/>
      <c r="NB666" s="4"/>
      <c r="NC666" s="4"/>
      <c r="ND666" s="4"/>
      <c r="NE666" s="4"/>
      <c r="NF666" s="4"/>
      <c r="NG666" s="4"/>
      <c r="NH666" s="4"/>
      <c r="NI666" s="4"/>
      <c r="NJ666" s="4"/>
      <c r="NK666" s="4"/>
      <c r="NL666" s="4"/>
      <c r="NM666" s="4"/>
      <c r="NN666" s="4"/>
      <c r="NO666" s="4"/>
      <c r="NP666" s="4"/>
      <c r="NQ666" s="4"/>
      <c r="NR666" s="4"/>
      <c r="NS666" s="4"/>
      <c r="NT666" s="4"/>
      <c r="NU666" s="4"/>
      <c r="NV666" s="4"/>
      <c r="NW666" s="4"/>
      <c r="NX666" s="4"/>
      <c r="NY666" s="4"/>
      <c r="NZ666" s="4"/>
      <c r="OA666" s="4"/>
      <c r="OB666" s="4"/>
      <c r="OC666" s="4"/>
      <c r="OD666" s="4"/>
      <c r="OE666" s="4"/>
      <c r="OF666" s="4"/>
      <c r="OG666" s="4"/>
      <c r="OH666" s="4"/>
      <c r="OI666" s="4"/>
      <c r="OJ666" s="4"/>
      <c r="OK666" s="4"/>
      <c r="OL666" s="4"/>
      <c r="OM666" s="4"/>
      <c r="ON666" s="4"/>
      <c r="OO666" s="4"/>
      <c r="OP666" s="4"/>
      <c r="OQ666" s="4"/>
      <c r="OR666" s="4"/>
      <c r="OS666" s="4"/>
      <c r="OT666" s="4"/>
      <c r="OU666" s="4"/>
      <c r="OV666" s="4"/>
      <c r="OW666" s="4"/>
      <c r="OX666" s="4"/>
      <c r="OY666" s="4"/>
      <c r="OZ666" s="4"/>
      <c r="PA666" s="4"/>
    </row>
    <row r="667" spans="1:417" s="16" customFormat="1" ht="37.5" customHeight="1" thickBot="1" x14ac:dyDescent="0.3">
      <c r="A667" s="330" t="s">
        <v>14</v>
      </c>
      <c r="B667" s="44" t="str">
        <f t="shared" si="521"/>
        <v>ГБУЗ АО Городская поликлиника №5</v>
      </c>
      <c r="C667" s="297" t="s">
        <v>119</v>
      </c>
      <c r="D667" s="19" t="str">
        <f t="shared" si="523"/>
        <v>ПМСП, не включенная в базовую программу ОМС</v>
      </c>
      <c r="E667" s="287" t="s">
        <v>137</v>
      </c>
      <c r="F667" s="44" t="str">
        <f t="shared" si="531"/>
        <v>амбулаторно</v>
      </c>
      <c r="G667" s="287" t="s">
        <v>39</v>
      </c>
      <c r="H667" s="44" t="str">
        <f t="shared" si="532"/>
        <v>Первичная медико-санитарная помощь, в части диагностики и лечения</v>
      </c>
      <c r="I667" s="300" t="s">
        <v>65</v>
      </c>
      <c r="J667" s="44" t="str">
        <f t="shared" si="524"/>
        <v>психотерапия</v>
      </c>
      <c r="K667" s="67" t="s">
        <v>128</v>
      </c>
      <c r="L667" s="68" t="s">
        <v>3</v>
      </c>
      <c r="M667" s="68" t="s">
        <v>5</v>
      </c>
      <c r="N667" s="98">
        <v>99</v>
      </c>
      <c r="O667" s="98">
        <v>100</v>
      </c>
      <c r="P667" s="174">
        <f t="shared" si="461"/>
        <v>101.01010101010101</v>
      </c>
      <c r="Q667" s="175" t="str">
        <f t="shared" si="533"/>
        <v/>
      </c>
      <c r="R667" s="283">
        <f>IFERROR(AVERAGE(P667:P669),"")</f>
        <v>101.01010101010101</v>
      </c>
      <c r="S667" s="282">
        <f>AVERAGE(Q667:Q669)</f>
        <v>100.03248862897986</v>
      </c>
      <c r="T667" s="272">
        <f>IFERROR((R667*0.7+S667*0.3)*2,S667*2)</f>
        <v>201.43363459152931</v>
      </c>
      <c r="U667" s="290" t="str">
        <f>IF(T667&lt;170,"ГЗ по услуге (работе) НЕ выполнено","")&amp;IF(AND(T667&gt;=170,T667&lt;=200),"ГЗ по услуге (работе) выполнено","")&amp;IF(T667&gt;200,"ГЗ по услуге (работе) ПЕРЕвыполнено","")</f>
        <v>ГЗ по услуге (работе) ПЕРЕвыполнено</v>
      </c>
      <c r="V667" s="300"/>
      <c r="W667" s="307">
        <f>AVERAGE(T667:T677)</f>
        <v>201.13357711211151</v>
      </c>
      <c r="X667" s="303" t="str">
        <f>IF(W667&lt;170,"ГЗ по учреждению не выполнено","")&amp;IF(AND(W667&gt;=170,W667&lt;=200),"ГЗ по учреждению выполнено","")&amp;IF(W667&gt;200,"ГЗ по учреждению перевыполнено","")</f>
        <v>ГЗ по учреждению перевыполнено</v>
      </c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  <c r="DE667" s="4"/>
      <c r="DF667" s="4"/>
      <c r="DG667" s="4"/>
      <c r="DH667" s="4"/>
      <c r="DI667" s="4"/>
      <c r="DJ667" s="4"/>
      <c r="DK667" s="4"/>
      <c r="DL667" s="4"/>
      <c r="DM667" s="4"/>
      <c r="DN667" s="4"/>
      <c r="DO667" s="4"/>
      <c r="DP667" s="4"/>
      <c r="DQ667" s="4"/>
      <c r="DR667" s="4"/>
      <c r="DS667" s="4"/>
      <c r="DT667" s="4"/>
      <c r="DU667" s="4"/>
      <c r="DV667" s="4"/>
      <c r="DW667" s="4"/>
      <c r="DX667" s="4"/>
      <c r="DY667" s="4"/>
      <c r="DZ667" s="4"/>
      <c r="EA667" s="4"/>
      <c r="EB667" s="4"/>
      <c r="EC667" s="4"/>
      <c r="ED667" s="4"/>
      <c r="EE667" s="4"/>
      <c r="EF667" s="4"/>
      <c r="EG667" s="4"/>
      <c r="EH667" s="4"/>
      <c r="EI667" s="4"/>
      <c r="EJ667" s="4"/>
      <c r="EK667" s="4"/>
      <c r="EL667" s="4"/>
      <c r="EM667" s="4"/>
      <c r="EN667" s="4"/>
      <c r="EO667" s="4"/>
      <c r="EP667" s="4"/>
      <c r="EQ667" s="4"/>
      <c r="ER667" s="4"/>
      <c r="ES667" s="4"/>
      <c r="ET667" s="4"/>
      <c r="EU667" s="4"/>
      <c r="EV667" s="4"/>
      <c r="EW667" s="4"/>
      <c r="EX667" s="4"/>
      <c r="EY667" s="4"/>
      <c r="EZ667" s="4"/>
      <c r="FA667" s="4"/>
      <c r="FB667" s="4"/>
      <c r="FC667" s="4"/>
      <c r="FD667" s="4"/>
      <c r="FE667" s="4"/>
      <c r="FF667" s="4"/>
      <c r="FG667" s="4"/>
      <c r="FH667" s="4"/>
      <c r="FI667" s="4"/>
      <c r="FJ667" s="4"/>
      <c r="FK667" s="4"/>
      <c r="FL667" s="4"/>
      <c r="FM667" s="4"/>
      <c r="FN667" s="4"/>
      <c r="FO667" s="4"/>
      <c r="FP667" s="4"/>
      <c r="FQ667" s="4"/>
      <c r="FR667" s="4"/>
      <c r="FS667" s="4"/>
      <c r="FT667" s="4"/>
      <c r="FU667" s="4"/>
      <c r="FV667" s="4"/>
      <c r="FW667" s="4"/>
      <c r="FX667" s="4"/>
      <c r="FY667" s="4"/>
      <c r="FZ667" s="4"/>
      <c r="GA667" s="4"/>
      <c r="GB667" s="4"/>
      <c r="GC667" s="4"/>
      <c r="GD667" s="4"/>
      <c r="GE667" s="4"/>
      <c r="GF667" s="4"/>
      <c r="GG667" s="4"/>
      <c r="GH667" s="4"/>
      <c r="GI667" s="4"/>
      <c r="GJ667" s="4"/>
      <c r="GK667" s="4"/>
      <c r="GL667" s="4"/>
      <c r="GM667" s="4"/>
      <c r="GN667" s="4"/>
      <c r="GO667" s="4"/>
      <c r="GP667" s="4"/>
      <c r="GQ667" s="4"/>
      <c r="GR667" s="4"/>
      <c r="GS667" s="4"/>
      <c r="GT667" s="4"/>
      <c r="GU667" s="4"/>
      <c r="GV667" s="4"/>
      <c r="GW667" s="4"/>
      <c r="GX667" s="4"/>
      <c r="GY667" s="4"/>
      <c r="GZ667" s="4"/>
      <c r="HA667" s="4"/>
      <c r="HB667" s="4"/>
      <c r="HC667" s="4"/>
      <c r="HD667" s="4"/>
      <c r="HE667" s="4"/>
      <c r="HF667" s="4"/>
      <c r="HG667" s="4"/>
      <c r="HH667" s="4"/>
      <c r="HI667" s="4"/>
      <c r="HJ667" s="4"/>
      <c r="HK667" s="4"/>
      <c r="HL667" s="4"/>
      <c r="HM667" s="4"/>
      <c r="HN667" s="4"/>
      <c r="HO667" s="4"/>
      <c r="HP667" s="4"/>
      <c r="HQ667" s="4"/>
      <c r="HR667" s="4"/>
      <c r="HS667" s="4"/>
      <c r="HT667" s="4"/>
      <c r="HU667" s="4"/>
      <c r="HV667" s="4"/>
      <c r="HW667" s="4"/>
      <c r="HX667" s="4"/>
      <c r="HY667" s="4"/>
      <c r="HZ667" s="4"/>
      <c r="IA667" s="4"/>
      <c r="IB667" s="4"/>
      <c r="IC667" s="4"/>
      <c r="ID667" s="4"/>
      <c r="IE667" s="4"/>
      <c r="IF667" s="4"/>
      <c r="IG667" s="4"/>
      <c r="IH667" s="4"/>
      <c r="II667" s="4"/>
      <c r="IJ667" s="4"/>
      <c r="IK667" s="4"/>
      <c r="IL667" s="4"/>
      <c r="IM667" s="4"/>
      <c r="IN667" s="4"/>
      <c r="IO667" s="4"/>
      <c r="IP667" s="4"/>
      <c r="IQ667" s="4"/>
      <c r="IR667" s="4"/>
      <c r="IS667" s="4"/>
      <c r="IT667" s="4"/>
      <c r="IU667" s="4"/>
      <c r="IV667" s="4"/>
      <c r="IW667" s="4"/>
      <c r="IX667" s="4"/>
      <c r="IY667" s="4"/>
      <c r="IZ667" s="4"/>
      <c r="JA667" s="4"/>
      <c r="JB667" s="4"/>
      <c r="JC667" s="4"/>
      <c r="JD667" s="4"/>
      <c r="JE667" s="4"/>
      <c r="JF667" s="4"/>
      <c r="JG667" s="4"/>
      <c r="JH667" s="4"/>
      <c r="JI667" s="4"/>
      <c r="JJ667" s="4"/>
      <c r="JK667" s="4"/>
      <c r="JL667" s="4"/>
      <c r="JM667" s="4"/>
      <c r="JN667" s="4"/>
      <c r="JO667" s="4"/>
      <c r="JP667" s="4"/>
      <c r="JQ667" s="4"/>
      <c r="JR667" s="4"/>
      <c r="JS667" s="4"/>
      <c r="JT667" s="4"/>
      <c r="JU667" s="4"/>
      <c r="JV667" s="4"/>
      <c r="JW667" s="4"/>
      <c r="JX667" s="4"/>
      <c r="JY667" s="4"/>
      <c r="JZ667" s="4"/>
      <c r="KA667" s="4"/>
      <c r="KB667" s="4"/>
      <c r="KC667" s="4"/>
      <c r="KD667" s="4"/>
      <c r="KE667" s="4"/>
      <c r="KF667" s="4"/>
      <c r="KG667" s="4"/>
      <c r="KH667" s="4"/>
      <c r="KI667" s="4"/>
      <c r="KJ667" s="4"/>
      <c r="KK667" s="4"/>
      <c r="KL667" s="4"/>
      <c r="KM667" s="4"/>
      <c r="KN667" s="4"/>
      <c r="KO667" s="4"/>
      <c r="KP667" s="4"/>
      <c r="KQ667" s="4"/>
      <c r="KR667" s="4"/>
      <c r="KS667" s="4"/>
      <c r="KT667" s="4"/>
      <c r="KU667" s="4"/>
      <c r="KV667" s="4"/>
      <c r="KW667" s="4"/>
      <c r="KX667" s="4"/>
      <c r="KY667" s="4"/>
      <c r="KZ667" s="4"/>
      <c r="LA667" s="4"/>
      <c r="LB667" s="4"/>
      <c r="LC667" s="4"/>
      <c r="LD667" s="4"/>
      <c r="LE667" s="4"/>
      <c r="LF667" s="4"/>
      <c r="LG667" s="4"/>
      <c r="LH667" s="4"/>
      <c r="LI667" s="4"/>
      <c r="LJ667" s="4"/>
      <c r="LK667" s="4"/>
      <c r="LL667" s="4"/>
      <c r="LM667" s="4"/>
      <c r="LN667" s="4"/>
      <c r="LO667" s="4"/>
      <c r="LP667" s="4"/>
      <c r="LQ667" s="4"/>
      <c r="LR667" s="4"/>
      <c r="LS667" s="4"/>
      <c r="LT667" s="4"/>
      <c r="LU667" s="4"/>
      <c r="LV667" s="4"/>
      <c r="LW667" s="4"/>
      <c r="LX667" s="4"/>
      <c r="LY667" s="4"/>
      <c r="LZ667" s="4"/>
      <c r="MA667" s="4"/>
      <c r="MB667" s="4"/>
      <c r="MC667" s="4"/>
      <c r="MD667" s="4"/>
      <c r="ME667" s="4"/>
      <c r="MF667" s="4"/>
      <c r="MG667" s="4"/>
      <c r="MH667" s="4"/>
      <c r="MI667" s="4"/>
      <c r="MJ667" s="4"/>
      <c r="MK667" s="4"/>
      <c r="ML667" s="4"/>
      <c r="MM667" s="4"/>
      <c r="MN667" s="4"/>
      <c r="MO667" s="4"/>
      <c r="MP667" s="4"/>
      <c r="MQ667" s="4"/>
      <c r="MR667" s="4"/>
      <c r="MS667" s="4"/>
      <c r="MT667" s="4"/>
      <c r="MU667" s="4"/>
      <c r="MV667" s="4"/>
      <c r="MW667" s="4"/>
      <c r="MX667" s="4"/>
      <c r="MY667" s="4"/>
      <c r="MZ667" s="4"/>
      <c r="NA667" s="4"/>
      <c r="NB667" s="4"/>
      <c r="NC667" s="4"/>
      <c r="ND667" s="4"/>
      <c r="NE667" s="4"/>
      <c r="NF667" s="4"/>
      <c r="NG667" s="4"/>
      <c r="NH667" s="4"/>
      <c r="NI667" s="4"/>
      <c r="NJ667" s="4"/>
      <c r="NK667" s="4"/>
      <c r="NL667" s="4"/>
      <c r="NM667" s="4"/>
      <c r="NN667" s="4"/>
      <c r="NO667" s="4"/>
      <c r="NP667" s="4"/>
      <c r="NQ667" s="4"/>
      <c r="NR667" s="4"/>
      <c r="NS667" s="4"/>
      <c r="NT667" s="4"/>
      <c r="NU667" s="4"/>
      <c r="NV667" s="4"/>
      <c r="NW667" s="4"/>
      <c r="NX667" s="4"/>
      <c r="NY667" s="4"/>
      <c r="NZ667" s="4"/>
      <c r="OA667" s="4"/>
      <c r="OB667" s="4"/>
      <c r="OC667" s="4"/>
      <c r="OD667" s="4"/>
      <c r="OE667" s="4"/>
      <c r="OF667" s="4"/>
      <c r="OG667" s="4"/>
      <c r="OH667" s="4"/>
      <c r="OI667" s="4"/>
      <c r="OJ667" s="4"/>
      <c r="OK667" s="4"/>
      <c r="OL667" s="4"/>
      <c r="OM667" s="4"/>
      <c r="ON667" s="4"/>
      <c r="OO667" s="4"/>
      <c r="OP667" s="4"/>
      <c r="OQ667" s="4"/>
      <c r="OR667" s="4"/>
      <c r="OS667" s="4"/>
      <c r="OT667" s="4"/>
      <c r="OU667" s="4"/>
      <c r="OV667" s="4"/>
      <c r="OW667" s="4"/>
      <c r="OX667" s="4"/>
      <c r="OY667" s="4"/>
      <c r="OZ667" s="4"/>
      <c r="PA667" s="4"/>
    </row>
    <row r="668" spans="1:417" s="16" customFormat="1" ht="34.5" customHeight="1" thickBot="1" x14ac:dyDescent="0.3">
      <c r="A668" s="331"/>
      <c r="B668" s="44" t="str">
        <f t="shared" si="521"/>
        <v>ГБУЗ АО Городская поликлиника №5</v>
      </c>
      <c r="C668" s="298"/>
      <c r="D668" s="19" t="str">
        <f t="shared" si="523"/>
        <v>ПМСП, не включенная в базовую программу ОМС</v>
      </c>
      <c r="E668" s="288"/>
      <c r="F668" s="44" t="str">
        <f t="shared" si="531"/>
        <v>амбулаторно</v>
      </c>
      <c r="G668" s="288"/>
      <c r="H668" s="44" t="str">
        <f t="shared" si="532"/>
        <v>Первичная медико-санитарная помощь, в части диагностики и лечения</v>
      </c>
      <c r="I668" s="300"/>
      <c r="J668" s="44" t="str">
        <f t="shared" si="524"/>
        <v>психотерапия</v>
      </c>
      <c r="K668" s="69" t="s">
        <v>40</v>
      </c>
      <c r="L668" s="65" t="s">
        <v>118</v>
      </c>
      <c r="M668" s="66" t="s">
        <v>42</v>
      </c>
      <c r="N668" s="162">
        <v>1026</v>
      </c>
      <c r="O668" s="96">
        <v>770</v>
      </c>
      <c r="P668" s="174" t="str">
        <f t="shared" si="461"/>
        <v/>
      </c>
      <c r="Q668" s="175">
        <f t="shared" si="533"/>
        <v>100.06497725795973</v>
      </c>
      <c r="R668" s="283"/>
      <c r="S668" s="282"/>
      <c r="T668" s="273"/>
      <c r="U668" s="290"/>
      <c r="V668" s="300"/>
      <c r="W668" s="308"/>
      <c r="X668" s="30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  <c r="DE668" s="4"/>
      <c r="DF668" s="4"/>
      <c r="DG668" s="4"/>
      <c r="DH668" s="4"/>
      <c r="DI668" s="4"/>
      <c r="DJ668" s="4"/>
      <c r="DK668" s="4"/>
      <c r="DL668" s="4"/>
      <c r="DM668" s="4"/>
      <c r="DN668" s="4"/>
      <c r="DO668" s="4"/>
      <c r="DP668" s="4"/>
      <c r="DQ668" s="4"/>
      <c r="DR668" s="4"/>
      <c r="DS668" s="4"/>
      <c r="DT668" s="4"/>
      <c r="DU668" s="4"/>
      <c r="DV668" s="4"/>
      <c r="DW668" s="4"/>
      <c r="DX668" s="4"/>
      <c r="DY668" s="4"/>
      <c r="DZ668" s="4"/>
      <c r="EA668" s="4"/>
      <c r="EB668" s="4"/>
      <c r="EC668" s="4"/>
      <c r="ED668" s="4"/>
      <c r="EE668" s="4"/>
      <c r="EF668" s="4"/>
      <c r="EG668" s="4"/>
      <c r="EH668" s="4"/>
      <c r="EI668" s="4"/>
      <c r="EJ668" s="4"/>
      <c r="EK668" s="4"/>
      <c r="EL668" s="4"/>
      <c r="EM668" s="4"/>
      <c r="EN668" s="4"/>
      <c r="EO668" s="4"/>
      <c r="EP668" s="4"/>
      <c r="EQ668" s="4"/>
      <c r="ER668" s="4"/>
      <c r="ES668" s="4"/>
      <c r="ET668" s="4"/>
      <c r="EU668" s="4"/>
      <c r="EV668" s="4"/>
      <c r="EW668" s="4"/>
      <c r="EX668" s="4"/>
      <c r="EY668" s="4"/>
      <c r="EZ668" s="4"/>
      <c r="FA668" s="4"/>
      <c r="FB668" s="4"/>
      <c r="FC668" s="4"/>
      <c r="FD668" s="4"/>
      <c r="FE668" s="4"/>
      <c r="FF668" s="4"/>
      <c r="FG668" s="4"/>
      <c r="FH668" s="4"/>
      <c r="FI668" s="4"/>
      <c r="FJ668" s="4"/>
      <c r="FK668" s="4"/>
      <c r="FL668" s="4"/>
      <c r="FM668" s="4"/>
      <c r="FN668" s="4"/>
      <c r="FO668" s="4"/>
      <c r="FP668" s="4"/>
      <c r="FQ668" s="4"/>
      <c r="FR668" s="4"/>
      <c r="FS668" s="4"/>
      <c r="FT668" s="4"/>
      <c r="FU668" s="4"/>
      <c r="FV668" s="4"/>
      <c r="FW668" s="4"/>
      <c r="FX668" s="4"/>
      <c r="FY668" s="4"/>
      <c r="FZ668" s="4"/>
      <c r="GA668" s="4"/>
      <c r="GB668" s="4"/>
      <c r="GC668" s="4"/>
      <c r="GD668" s="4"/>
      <c r="GE668" s="4"/>
      <c r="GF668" s="4"/>
      <c r="GG668" s="4"/>
      <c r="GH668" s="4"/>
      <c r="GI668" s="4"/>
      <c r="GJ668" s="4"/>
      <c r="GK668" s="4"/>
      <c r="GL668" s="4"/>
      <c r="GM668" s="4"/>
      <c r="GN668" s="4"/>
      <c r="GO668" s="4"/>
      <c r="GP668" s="4"/>
      <c r="GQ668" s="4"/>
      <c r="GR668" s="4"/>
      <c r="GS668" s="4"/>
      <c r="GT668" s="4"/>
      <c r="GU668" s="4"/>
      <c r="GV668" s="4"/>
      <c r="GW668" s="4"/>
      <c r="GX668" s="4"/>
      <c r="GY668" s="4"/>
      <c r="GZ668" s="4"/>
      <c r="HA668" s="4"/>
      <c r="HB668" s="4"/>
      <c r="HC668" s="4"/>
      <c r="HD668" s="4"/>
      <c r="HE668" s="4"/>
      <c r="HF668" s="4"/>
      <c r="HG668" s="4"/>
      <c r="HH668" s="4"/>
      <c r="HI668" s="4"/>
      <c r="HJ668" s="4"/>
      <c r="HK668" s="4"/>
      <c r="HL668" s="4"/>
      <c r="HM668" s="4"/>
      <c r="HN668" s="4"/>
      <c r="HO668" s="4"/>
      <c r="HP668" s="4"/>
      <c r="HQ668" s="4"/>
      <c r="HR668" s="4"/>
      <c r="HS668" s="4"/>
      <c r="HT668" s="4"/>
      <c r="HU668" s="4"/>
      <c r="HV668" s="4"/>
      <c r="HW668" s="4"/>
      <c r="HX668" s="4"/>
      <c r="HY668" s="4"/>
      <c r="HZ668" s="4"/>
      <c r="IA668" s="4"/>
      <c r="IB668" s="4"/>
      <c r="IC668" s="4"/>
      <c r="ID668" s="4"/>
      <c r="IE668" s="4"/>
      <c r="IF668" s="4"/>
      <c r="IG668" s="4"/>
      <c r="IH668" s="4"/>
      <c r="II668" s="4"/>
      <c r="IJ668" s="4"/>
      <c r="IK668" s="4"/>
      <c r="IL668" s="4"/>
      <c r="IM668" s="4"/>
      <c r="IN668" s="4"/>
      <c r="IO668" s="4"/>
      <c r="IP668" s="4"/>
      <c r="IQ668" s="4"/>
      <c r="IR668" s="4"/>
      <c r="IS668" s="4"/>
      <c r="IT668" s="4"/>
      <c r="IU668" s="4"/>
      <c r="IV668" s="4"/>
      <c r="IW668" s="4"/>
      <c r="IX668" s="4"/>
      <c r="IY668" s="4"/>
      <c r="IZ668" s="4"/>
      <c r="JA668" s="4"/>
      <c r="JB668" s="4"/>
      <c r="JC668" s="4"/>
      <c r="JD668" s="4"/>
      <c r="JE668" s="4"/>
      <c r="JF668" s="4"/>
      <c r="JG668" s="4"/>
      <c r="JH668" s="4"/>
      <c r="JI668" s="4"/>
      <c r="JJ668" s="4"/>
      <c r="JK668" s="4"/>
      <c r="JL668" s="4"/>
      <c r="JM668" s="4"/>
      <c r="JN668" s="4"/>
      <c r="JO668" s="4"/>
      <c r="JP668" s="4"/>
      <c r="JQ668" s="4"/>
      <c r="JR668" s="4"/>
      <c r="JS668" s="4"/>
      <c r="JT668" s="4"/>
      <c r="JU668" s="4"/>
      <c r="JV668" s="4"/>
      <c r="JW668" s="4"/>
      <c r="JX668" s="4"/>
      <c r="JY668" s="4"/>
      <c r="JZ668" s="4"/>
      <c r="KA668" s="4"/>
      <c r="KB668" s="4"/>
      <c r="KC668" s="4"/>
      <c r="KD668" s="4"/>
      <c r="KE668" s="4"/>
      <c r="KF668" s="4"/>
      <c r="KG668" s="4"/>
      <c r="KH668" s="4"/>
      <c r="KI668" s="4"/>
      <c r="KJ668" s="4"/>
      <c r="KK668" s="4"/>
      <c r="KL668" s="4"/>
      <c r="KM668" s="4"/>
      <c r="KN668" s="4"/>
      <c r="KO668" s="4"/>
      <c r="KP668" s="4"/>
      <c r="KQ668" s="4"/>
      <c r="KR668" s="4"/>
      <c r="KS668" s="4"/>
      <c r="KT668" s="4"/>
      <c r="KU668" s="4"/>
      <c r="KV668" s="4"/>
      <c r="KW668" s="4"/>
      <c r="KX668" s="4"/>
      <c r="KY668" s="4"/>
      <c r="KZ668" s="4"/>
      <c r="LA668" s="4"/>
      <c r="LB668" s="4"/>
      <c r="LC668" s="4"/>
      <c r="LD668" s="4"/>
      <c r="LE668" s="4"/>
      <c r="LF668" s="4"/>
      <c r="LG668" s="4"/>
      <c r="LH668" s="4"/>
      <c r="LI668" s="4"/>
      <c r="LJ668" s="4"/>
      <c r="LK668" s="4"/>
      <c r="LL668" s="4"/>
      <c r="LM668" s="4"/>
      <c r="LN668" s="4"/>
      <c r="LO668" s="4"/>
      <c r="LP668" s="4"/>
      <c r="LQ668" s="4"/>
      <c r="LR668" s="4"/>
      <c r="LS668" s="4"/>
      <c r="LT668" s="4"/>
      <c r="LU668" s="4"/>
      <c r="LV668" s="4"/>
      <c r="LW668" s="4"/>
      <c r="LX668" s="4"/>
      <c r="LY668" s="4"/>
      <c r="LZ668" s="4"/>
      <c r="MA668" s="4"/>
      <c r="MB668" s="4"/>
      <c r="MC668" s="4"/>
      <c r="MD668" s="4"/>
      <c r="ME668" s="4"/>
      <c r="MF668" s="4"/>
      <c r="MG668" s="4"/>
      <c r="MH668" s="4"/>
      <c r="MI668" s="4"/>
      <c r="MJ668" s="4"/>
      <c r="MK668" s="4"/>
      <c r="ML668" s="4"/>
      <c r="MM668" s="4"/>
      <c r="MN668" s="4"/>
      <c r="MO668" s="4"/>
      <c r="MP668" s="4"/>
      <c r="MQ668" s="4"/>
      <c r="MR668" s="4"/>
      <c r="MS668" s="4"/>
      <c r="MT668" s="4"/>
      <c r="MU668" s="4"/>
      <c r="MV668" s="4"/>
      <c r="MW668" s="4"/>
      <c r="MX668" s="4"/>
      <c r="MY668" s="4"/>
      <c r="MZ668" s="4"/>
      <c r="NA668" s="4"/>
      <c r="NB668" s="4"/>
      <c r="NC668" s="4"/>
      <c r="ND668" s="4"/>
      <c r="NE668" s="4"/>
      <c r="NF668" s="4"/>
      <c r="NG668" s="4"/>
      <c r="NH668" s="4"/>
      <c r="NI668" s="4"/>
      <c r="NJ668" s="4"/>
      <c r="NK668" s="4"/>
      <c r="NL668" s="4"/>
      <c r="NM668" s="4"/>
      <c r="NN668" s="4"/>
      <c r="NO668" s="4"/>
      <c r="NP668" s="4"/>
      <c r="NQ668" s="4"/>
      <c r="NR668" s="4"/>
      <c r="NS668" s="4"/>
      <c r="NT668" s="4"/>
      <c r="NU668" s="4"/>
      <c r="NV668" s="4"/>
      <c r="NW668" s="4"/>
      <c r="NX668" s="4"/>
      <c r="NY668" s="4"/>
      <c r="NZ668" s="4"/>
      <c r="OA668" s="4"/>
      <c r="OB668" s="4"/>
      <c r="OC668" s="4"/>
      <c r="OD668" s="4"/>
      <c r="OE668" s="4"/>
      <c r="OF668" s="4"/>
      <c r="OG668" s="4"/>
      <c r="OH668" s="4"/>
      <c r="OI668" s="4"/>
      <c r="OJ668" s="4"/>
      <c r="OK668" s="4"/>
      <c r="OL668" s="4"/>
      <c r="OM668" s="4"/>
      <c r="ON668" s="4"/>
      <c r="OO668" s="4"/>
      <c r="OP668" s="4"/>
      <c r="OQ668" s="4"/>
      <c r="OR668" s="4"/>
      <c r="OS668" s="4"/>
      <c r="OT668" s="4"/>
      <c r="OU668" s="4"/>
      <c r="OV668" s="4"/>
      <c r="OW668" s="4"/>
      <c r="OX668" s="4"/>
      <c r="OY668" s="4"/>
      <c r="OZ668" s="4"/>
      <c r="PA668" s="4"/>
    </row>
    <row r="669" spans="1:417" s="16" customFormat="1" ht="31.5" customHeight="1" thickBot="1" x14ac:dyDescent="0.3">
      <c r="A669" s="331"/>
      <c r="B669" s="44" t="str">
        <f t="shared" si="521"/>
        <v>ГБУЗ АО Городская поликлиника №5</v>
      </c>
      <c r="C669" s="298"/>
      <c r="D669" s="19" t="str">
        <f t="shared" si="523"/>
        <v>ПМСП, не включенная в базовую программу ОМС</v>
      </c>
      <c r="E669" s="288"/>
      <c r="F669" s="44" t="str">
        <f t="shared" si="531"/>
        <v>амбулаторно</v>
      </c>
      <c r="G669" s="288"/>
      <c r="H669" s="44" t="str">
        <f t="shared" si="532"/>
        <v>Первичная медико-санитарная помощь, в части диагностики и лечения</v>
      </c>
      <c r="I669" s="300"/>
      <c r="J669" s="44" t="str">
        <f t="shared" si="524"/>
        <v>психотерапия</v>
      </c>
      <c r="K669" s="69" t="s">
        <v>133</v>
      </c>
      <c r="L669" s="65" t="s">
        <v>118</v>
      </c>
      <c r="M669" s="66" t="s">
        <v>42</v>
      </c>
      <c r="N669" s="96">
        <v>500</v>
      </c>
      <c r="O669" s="96">
        <v>375</v>
      </c>
      <c r="P669" s="174" t="str">
        <f t="shared" si="461"/>
        <v/>
      </c>
      <c r="Q669" s="175">
        <f t="shared" si="533"/>
        <v>100</v>
      </c>
      <c r="R669" s="283"/>
      <c r="S669" s="282"/>
      <c r="T669" s="278"/>
      <c r="U669" s="290"/>
      <c r="V669" s="300"/>
      <c r="W669" s="308"/>
      <c r="X669" s="30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  <c r="DE669" s="4"/>
      <c r="DF669" s="4"/>
      <c r="DG669" s="4"/>
      <c r="DH669" s="4"/>
      <c r="DI669" s="4"/>
      <c r="DJ669" s="4"/>
      <c r="DK669" s="4"/>
      <c r="DL669" s="4"/>
      <c r="DM669" s="4"/>
      <c r="DN669" s="4"/>
      <c r="DO669" s="4"/>
      <c r="DP669" s="4"/>
      <c r="DQ669" s="4"/>
      <c r="DR669" s="4"/>
      <c r="DS669" s="4"/>
      <c r="DT669" s="4"/>
      <c r="DU669" s="4"/>
      <c r="DV669" s="4"/>
      <c r="DW669" s="4"/>
      <c r="DX669" s="4"/>
      <c r="DY669" s="4"/>
      <c r="DZ669" s="4"/>
      <c r="EA669" s="4"/>
      <c r="EB669" s="4"/>
      <c r="EC669" s="4"/>
      <c r="ED669" s="4"/>
      <c r="EE669" s="4"/>
      <c r="EF669" s="4"/>
      <c r="EG669" s="4"/>
      <c r="EH669" s="4"/>
      <c r="EI669" s="4"/>
      <c r="EJ669" s="4"/>
      <c r="EK669" s="4"/>
      <c r="EL669" s="4"/>
      <c r="EM669" s="4"/>
      <c r="EN669" s="4"/>
      <c r="EO669" s="4"/>
      <c r="EP669" s="4"/>
      <c r="EQ669" s="4"/>
      <c r="ER669" s="4"/>
      <c r="ES669" s="4"/>
      <c r="ET669" s="4"/>
      <c r="EU669" s="4"/>
      <c r="EV669" s="4"/>
      <c r="EW669" s="4"/>
      <c r="EX669" s="4"/>
      <c r="EY669" s="4"/>
      <c r="EZ669" s="4"/>
      <c r="FA669" s="4"/>
      <c r="FB669" s="4"/>
      <c r="FC669" s="4"/>
      <c r="FD669" s="4"/>
      <c r="FE669" s="4"/>
      <c r="FF669" s="4"/>
      <c r="FG669" s="4"/>
      <c r="FH669" s="4"/>
      <c r="FI669" s="4"/>
      <c r="FJ669" s="4"/>
      <c r="FK669" s="4"/>
      <c r="FL669" s="4"/>
      <c r="FM669" s="4"/>
      <c r="FN669" s="4"/>
      <c r="FO669" s="4"/>
      <c r="FP669" s="4"/>
      <c r="FQ669" s="4"/>
      <c r="FR669" s="4"/>
      <c r="FS669" s="4"/>
      <c r="FT669" s="4"/>
      <c r="FU669" s="4"/>
      <c r="FV669" s="4"/>
      <c r="FW669" s="4"/>
      <c r="FX669" s="4"/>
      <c r="FY669" s="4"/>
      <c r="FZ669" s="4"/>
      <c r="GA669" s="4"/>
      <c r="GB669" s="4"/>
      <c r="GC669" s="4"/>
      <c r="GD669" s="4"/>
      <c r="GE669" s="4"/>
      <c r="GF669" s="4"/>
      <c r="GG669" s="4"/>
      <c r="GH669" s="4"/>
      <c r="GI669" s="4"/>
      <c r="GJ669" s="4"/>
      <c r="GK669" s="4"/>
      <c r="GL669" s="4"/>
      <c r="GM669" s="4"/>
      <c r="GN669" s="4"/>
      <c r="GO669" s="4"/>
      <c r="GP669" s="4"/>
      <c r="GQ669" s="4"/>
      <c r="GR669" s="4"/>
      <c r="GS669" s="4"/>
      <c r="GT669" s="4"/>
      <c r="GU669" s="4"/>
      <c r="GV669" s="4"/>
      <c r="GW669" s="4"/>
      <c r="GX669" s="4"/>
      <c r="GY669" s="4"/>
      <c r="GZ669" s="4"/>
      <c r="HA669" s="4"/>
      <c r="HB669" s="4"/>
      <c r="HC669" s="4"/>
      <c r="HD669" s="4"/>
      <c r="HE669" s="4"/>
      <c r="HF669" s="4"/>
      <c r="HG669" s="4"/>
      <c r="HH669" s="4"/>
      <c r="HI669" s="4"/>
      <c r="HJ669" s="4"/>
      <c r="HK669" s="4"/>
      <c r="HL669" s="4"/>
      <c r="HM669" s="4"/>
      <c r="HN669" s="4"/>
      <c r="HO669" s="4"/>
      <c r="HP669" s="4"/>
      <c r="HQ669" s="4"/>
      <c r="HR669" s="4"/>
      <c r="HS669" s="4"/>
      <c r="HT669" s="4"/>
      <c r="HU669" s="4"/>
      <c r="HV669" s="4"/>
      <c r="HW669" s="4"/>
      <c r="HX669" s="4"/>
      <c r="HY669" s="4"/>
      <c r="HZ669" s="4"/>
      <c r="IA669" s="4"/>
      <c r="IB669" s="4"/>
      <c r="IC669" s="4"/>
      <c r="ID669" s="4"/>
      <c r="IE669" s="4"/>
      <c r="IF669" s="4"/>
      <c r="IG669" s="4"/>
      <c r="IH669" s="4"/>
      <c r="II669" s="4"/>
      <c r="IJ669" s="4"/>
      <c r="IK669" s="4"/>
      <c r="IL669" s="4"/>
      <c r="IM669" s="4"/>
      <c r="IN669" s="4"/>
      <c r="IO669" s="4"/>
      <c r="IP669" s="4"/>
      <c r="IQ669" s="4"/>
      <c r="IR669" s="4"/>
      <c r="IS669" s="4"/>
      <c r="IT669" s="4"/>
      <c r="IU669" s="4"/>
      <c r="IV669" s="4"/>
      <c r="IW669" s="4"/>
      <c r="IX669" s="4"/>
      <c r="IY669" s="4"/>
      <c r="IZ669" s="4"/>
      <c r="JA669" s="4"/>
      <c r="JB669" s="4"/>
      <c r="JC669" s="4"/>
      <c r="JD669" s="4"/>
      <c r="JE669" s="4"/>
      <c r="JF669" s="4"/>
      <c r="JG669" s="4"/>
      <c r="JH669" s="4"/>
      <c r="JI669" s="4"/>
      <c r="JJ669" s="4"/>
      <c r="JK669" s="4"/>
      <c r="JL669" s="4"/>
      <c r="JM669" s="4"/>
      <c r="JN669" s="4"/>
      <c r="JO669" s="4"/>
      <c r="JP669" s="4"/>
      <c r="JQ669" s="4"/>
      <c r="JR669" s="4"/>
      <c r="JS669" s="4"/>
      <c r="JT669" s="4"/>
      <c r="JU669" s="4"/>
      <c r="JV669" s="4"/>
      <c r="JW669" s="4"/>
      <c r="JX669" s="4"/>
      <c r="JY669" s="4"/>
      <c r="JZ669" s="4"/>
      <c r="KA669" s="4"/>
      <c r="KB669" s="4"/>
      <c r="KC669" s="4"/>
      <c r="KD669" s="4"/>
      <c r="KE669" s="4"/>
      <c r="KF669" s="4"/>
      <c r="KG669" s="4"/>
      <c r="KH669" s="4"/>
      <c r="KI669" s="4"/>
      <c r="KJ669" s="4"/>
      <c r="KK669" s="4"/>
      <c r="KL669" s="4"/>
      <c r="KM669" s="4"/>
      <c r="KN669" s="4"/>
      <c r="KO669" s="4"/>
      <c r="KP669" s="4"/>
      <c r="KQ669" s="4"/>
      <c r="KR669" s="4"/>
      <c r="KS669" s="4"/>
      <c r="KT669" s="4"/>
      <c r="KU669" s="4"/>
      <c r="KV669" s="4"/>
      <c r="KW669" s="4"/>
      <c r="KX669" s="4"/>
      <c r="KY669" s="4"/>
      <c r="KZ669" s="4"/>
      <c r="LA669" s="4"/>
      <c r="LB669" s="4"/>
      <c r="LC669" s="4"/>
      <c r="LD669" s="4"/>
      <c r="LE669" s="4"/>
      <c r="LF669" s="4"/>
      <c r="LG669" s="4"/>
      <c r="LH669" s="4"/>
      <c r="LI669" s="4"/>
      <c r="LJ669" s="4"/>
      <c r="LK669" s="4"/>
      <c r="LL669" s="4"/>
      <c r="LM669" s="4"/>
      <c r="LN669" s="4"/>
      <c r="LO669" s="4"/>
      <c r="LP669" s="4"/>
      <c r="LQ669" s="4"/>
      <c r="LR669" s="4"/>
      <c r="LS669" s="4"/>
      <c r="LT669" s="4"/>
      <c r="LU669" s="4"/>
      <c r="LV669" s="4"/>
      <c r="LW669" s="4"/>
      <c r="LX669" s="4"/>
      <c r="LY669" s="4"/>
      <c r="LZ669" s="4"/>
      <c r="MA669" s="4"/>
      <c r="MB669" s="4"/>
      <c r="MC669" s="4"/>
      <c r="MD669" s="4"/>
      <c r="ME669" s="4"/>
      <c r="MF669" s="4"/>
      <c r="MG669" s="4"/>
      <c r="MH669" s="4"/>
      <c r="MI669" s="4"/>
      <c r="MJ669" s="4"/>
      <c r="MK669" s="4"/>
      <c r="ML669" s="4"/>
      <c r="MM669" s="4"/>
      <c r="MN669" s="4"/>
      <c r="MO669" s="4"/>
      <c r="MP669" s="4"/>
      <c r="MQ669" s="4"/>
      <c r="MR669" s="4"/>
      <c r="MS669" s="4"/>
      <c r="MT669" s="4"/>
      <c r="MU669" s="4"/>
      <c r="MV669" s="4"/>
      <c r="MW669" s="4"/>
      <c r="MX669" s="4"/>
      <c r="MY669" s="4"/>
      <c r="MZ669" s="4"/>
      <c r="NA669" s="4"/>
      <c r="NB669" s="4"/>
      <c r="NC669" s="4"/>
      <c r="ND669" s="4"/>
      <c r="NE669" s="4"/>
      <c r="NF669" s="4"/>
      <c r="NG669" s="4"/>
      <c r="NH669" s="4"/>
      <c r="NI669" s="4"/>
      <c r="NJ669" s="4"/>
      <c r="NK669" s="4"/>
      <c r="NL669" s="4"/>
      <c r="NM669" s="4"/>
      <c r="NN669" s="4"/>
      <c r="NO669" s="4"/>
      <c r="NP669" s="4"/>
      <c r="NQ669" s="4"/>
      <c r="NR669" s="4"/>
      <c r="NS669" s="4"/>
      <c r="NT669" s="4"/>
      <c r="NU669" s="4"/>
      <c r="NV669" s="4"/>
      <c r="NW669" s="4"/>
      <c r="NX669" s="4"/>
      <c r="NY669" s="4"/>
      <c r="NZ669" s="4"/>
      <c r="OA669" s="4"/>
      <c r="OB669" s="4"/>
      <c r="OC669" s="4"/>
      <c r="OD669" s="4"/>
      <c r="OE669" s="4"/>
      <c r="OF669" s="4"/>
      <c r="OG669" s="4"/>
      <c r="OH669" s="4"/>
      <c r="OI669" s="4"/>
      <c r="OJ669" s="4"/>
      <c r="OK669" s="4"/>
      <c r="OL669" s="4"/>
      <c r="OM669" s="4"/>
      <c r="ON669" s="4"/>
      <c r="OO669" s="4"/>
      <c r="OP669" s="4"/>
      <c r="OQ669" s="4"/>
      <c r="OR669" s="4"/>
      <c r="OS669" s="4"/>
      <c r="OT669" s="4"/>
      <c r="OU669" s="4"/>
      <c r="OV669" s="4"/>
      <c r="OW669" s="4"/>
      <c r="OX669" s="4"/>
      <c r="OY669" s="4"/>
      <c r="OZ669" s="4"/>
      <c r="PA669" s="4"/>
    </row>
    <row r="670" spans="1:417" s="16" customFormat="1" ht="30.75" customHeight="1" thickBot="1" x14ac:dyDescent="0.3">
      <c r="A670" s="331"/>
      <c r="B670" s="44" t="str">
        <f t="shared" si="521"/>
        <v>ГБУЗ АО Городская поликлиника №5</v>
      </c>
      <c r="C670" s="298"/>
      <c r="D670" s="19" t="str">
        <f t="shared" si="523"/>
        <v>ПМСП, не включенная в базовую программу ОМС</v>
      </c>
      <c r="E670" s="288"/>
      <c r="F670" s="44" t="str">
        <f t="shared" si="531"/>
        <v>амбулаторно</v>
      </c>
      <c r="G670" s="288"/>
      <c r="H670" s="44" t="str">
        <f t="shared" si="532"/>
        <v>Первичная медико-санитарная помощь, в части диагностики и лечения</v>
      </c>
      <c r="I670" s="287" t="s">
        <v>240</v>
      </c>
      <c r="J670" s="44" t="str">
        <f t="shared" si="524"/>
        <v>Вакцинация</v>
      </c>
      <c r="K670" s="67" t="s">
        <v>128</v>
      </c>
      <c r="L670" s="67" t="s">
        <v>3</v>
      </c>
      <c r="M670" s="67" t="s">
        <v>5</v>
      </c>
      <c r="N670" s="98">
        <v>99</v>
      </c>
      <c r="O670" s="98">
        <v>100</v>
      </c>
      <c r="P670" s="174">
        <f t="shared" si="461"/>
        <v>101.01010101010101</v>
      </c>
      <c r="Q670" s="175" t="str">
        <f t="shared" si="533"/>
        <v/>
      </c>
      <c r="R670" s="276">
        <f>IFERROR(AVERAGE(P670:P671),"")</f>
        <v>101.01010101010101</v>
      </c>
      <c r="S670" s="274">
        <f>AVERAGE(Q670:Q671)</f>
        <v>100</v>
      </c>
      <c r="T670" s="272">
        <f>IFERROR((R670*0.7+S670*0.3)*2,S670*2)</f>
        <v>201.4141414141414</v>
      </c>
      <c r="U670" s="301" t="str">
        <f>IF(T670&lt;170,"ГЗ по услуге (работе) НЕ выполнено","")&amp;IF(AND(T670&gt;=170,T670&lt;=200),"ГЗ по услуге (работе) выполнено","")&amp;IF(T670&gt;200,"ГЗ по услуге (работе) ПЕРЕвыполнено","")</f>
        <v>ГЗ по услуге (работе) ПЕРЕвыполнено</v>
      </c>
      <c r="V670" s="287"/>
      <c r="W670" s="308"/>
      <c r="X670" s="30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  <c r="DE670" s="4"/>
      <c r="DF670" s="4"/>
      <c r="DG670" s="4"/>
      <c r="DH670" s="4"/>
      <c r="DI670" s="4"/>
      <c r="DJ670" s="4"/>
      <c r="DK670" s="4"/>
      <c r="DL670" s="4"/>
      <c r="DM670" s="4"/>
      <c r="DN670" s="4"/>
      <c r="DO670" s="4"/>
      <c r="DP670" s="4"/>
      <c r="DQ670" s="4"/>
      <c r="DR670" s="4"/>
      <c r="DS670" s="4"/>
      <c r="DT670" s="4"/>
      <c r="DU670" s="4"/>
      <c r="DV670" s="4"/>
      <c r="DW670" s="4"/>
      <c r="DX670" s="4"/>
      <c r="DY670" s="4"/>
      <c r="DZ670" s="4"/>
      <c r="EA670" s="4"/>
      <c r="EB670" s="4"/>
      <c r="EC670" s="4"/>
      <c r="ED670" s="4"/>
      <c r="EE670" s="4"/>
      <c r="EF670" s="4"/>
      <c r="EG670" s="4"/>
      <c r="EH670" s="4"/>
      <c r="EI670" s="4"/>
      <c r="EJ670" s="4"/>
      <c r="EK670" s="4"/>
      <c r="EL670" s="4"/>
      <c r="EM670" s="4"/>
      <c r="EN670" s="4"/>
      <c r="EO670" s="4"/>
      <c r="EP670" s="4"/>
      <c r="EQ670" s="4"/>
      <c r="ER670" s="4"/>
      <c r="ES670" s="4"/>
      <c r="ET670" s="4"/>
      <c r="EU670" s="4"/>
      <c r="EV670" s="4"/>
      <c r="EW670" s="4"/>
      <c r="EX670" s="4"/>
      <c r="EY670" s="4"/>
      <c r="EZ670" s="4"/>
      <c r="FA670" s="4"/>
      <c r="FB670" s="4"/>
      <c r="FC670" s="4"/>
      <c r="FD670" s="4"/>
      <c r="FE670" s="4"/>
      <c r="FF670" s="4"/>
      <c r="FG670" s="4"/>
      <c r="FH670" s="4"/>
      <c r="FI670" s="4"/>
      <c r="FJ670" s="4"/>
      <c r="FK670" s="4"/>
      <c r="FL670" s="4"/>
      <c r="FM670" s="4"/>
      <c r="FN670" s="4"/>
      <c r="FO670" s="4"/>
      <c r="FP670" s="4"/>
      <c r="FQ670" s="4"/>
      <c r="FR670" s="4"/>
      <c r="FS670" s="4"/>
      <c r="FT670" s="4"/>
      <c r="FU670" s="4"/>
      <c r="FV670" s="4"/>
      <c r="FW670" s="4"/>
      <c r="FX670" s="4"/>
      <c r="FY670" s="4"/>
      <c r="FZ670" s="4"/>
      <c r="GA670" s="4"/>
      <c r="GB670" s="4"/>
      <c r="GC670" s="4"/>
      <c r="GD670" s="4"/>
      <c r="GE670" s="4"/>
      <c r="GF670" s="4"/>
      <c r="GG670" s="4"/>
      <c r="GH670" s="4"/>
      <c r="GI670" s="4"/>
      <c r="GJ670" s="4"/>
      <c r="GK670" s="4"/>
      <c r="GL670" s="4"/>
      <c r="GM670" s="4"/>
      <c r="GN670" s="4"/>
      <c r="GO670" s="4"/>
      <c r="GP670" s="4"/>
      <c r="GQ670" s="4"/>
      <c r="GR670" s="4"/>
      <c r="GS670" s="4"/>
      <c r="GT670" s="4"/>
      <c r="GU670" s="4"/>
      <c r="GV670" s="4"/>
      <c r="GW670" s="4"/>
      <c r="GX670" s="4"/>
      <c r="GY670" s="4"/>
      <c r="GZ670" s="4"/>
      <c r="HA670" s="4"/>
      <c r="HB670" s="4"/>
      <c r="HC670" s="4"/>
      <c r="HD670" s="4"/>
      <c r="HE670" s="4"/>
      <c r="HF670" s="4"/>
      <c r="HG670" s="4"/>
      <c r="HH670" s="4"/>
      <c r="HI670" s="4"/>
      <c r="HJ670" s="4"/>
      <c r="HK670" s="4"/>
      <c r="HL670" s="4"/>
      <c r="HM670" s="4"/>
      <c r="HN670" s="4"/>
      <c r="HO670" s="4"/>
      <c r="HP670" s="4"/>
      <c r="HQ670" s="4"/>
      <c r="HR670" s="4"/>
      <c r="HS670" s="4"/>
      <c r="HT670" s="4"/>
      <c r="HU670" s="4"/>
      <c r="HV670" s="4"/>
      <c r="HW670" s="4"/>
      <c r="HX670" s="4"/>
      <c r="HY670" s="4"/>
      <c r="HZ670" s="4"/>
      <c r="IA670" s="4"/>
      <c r="IB670" s="4"/>
      <c r="IC670" s="4"/>
      <c r="ID670" s="4"/>
      <c r="IE670" s="4"/>
      <c r="IF670" s="4"/>
      <c r="IG670" s="4"/>
      <c r="IH670" s="4"/>
      <c r="II670" s="4"/>
      <c r="IJ670" s="4"/>
      <c r="IK670" s="4"/>
      <c r="IL670" s="4"/>
      <c r="IM670" s="4"/>
      <c r="IN670" s="4"/>
      <c r="IO670" s="4"/>
      <c r="IP670" s="4"/>
      <c r="IQ670" s="4"/>
      <c r="IR670" s="4"/>
      <c r="IS670" s="4"/>
      <c r="IT670" s="4"/>
      <c r="IU670" s="4"/>
      <c r="IV670" s="4"/>
      <c r="IW670" s="4"/>
      <c r="IX670" s="4"/>
      <c r="IY670" s="4"/>
      <c r="IZ670" s="4"/>
      <c r="JA670" s="4"/>
      <c r="JB670" s="4"/>
      <c r="JC670" s="4"/>
      <c r="JD670" s="4"/>
      <c r="JE670" s="4"/>
      <c r="JF670" s="4"/>
      <c r="JG670" s="4"/>
      <c r="JH670" s="4"/>
      <c r="JI670" s="4"/>
      <c r="JJ670" s="4"/>
      <c r="JK670" s="4"/>
      <c r="JL670" s="4"/>
      <c r="JM670" s="4"/>
      <c r="JN670" s="4"/>
      <c r="JO670" s="4"/>
      <c r="JP670" s="4"/>
      <c r="JQ670" s="4"/>
      <c r="JR670" s="4"/>
      <c r="JS670" s="4"/>
      <c r="JT670" s="4"/>
      <c r="JU670" s="4"/>
      <c r="JV670" s="4"/>
      <c r="JW670" s="4"/>
      <c r="JX670" s="4"/>
      <c r="JY670" s="4"/>
      <c r="JZ670" s="4"/>
      <c r="KA670" s="4"/>
      <c r="KB670" s="4"/>
      <c r="KC670" s="4"/>
      <c r="KD670" s="4"/>
      <c r="KE670" s="4"/>
      <c r="KF670" s="4"/>
      <c r="KG670" s="4"/>
      <c r="KH670" s="4"/>
      <c r="KI670" s="4"/>
      <c r="KJ670" s="4"/>
      <c r="KK670" s="4"/>
      <c r="KL670" s="4"/>
      <c r="KM670" s="4"/>
      <c r="KN670" s="4"/>
      <c r="KO670" s="4"/>
      <c r="KP670" s="4"/>
      <c r="KQ670" s="4"/>
      <c r="KR670" s="4"/>
      <c r="KS670" s="4"/>
      <c r="KT670" s="4"/>
      <c r="KU670" s="4"/>
      <c r="KV670" s="4"/>
      <c r="KW670" s="4"/>
      <c r="KX670" s="4"/>
      <c r="KY670" s="4"/>
      <c r="KZ670" s="4"/>
      <c r="LA670" s="4"/>
      <c r="LB670" s="4"/>
      <c r="LC670" s="4"/>
      <c r="LD670" s="4"/>
      <c r="LE670" s="4"/>
      <c r="LF670" s="4"/>
      <c r="LG670" s="4"/>
      <c r="LH670" s="4"/>
      <c r="LI670" s="4"/>
      <c r="LJ670" s="4"/>
      <c r="LK670" s="4"/>
      <c r="LL670" s="4"/>
      <c r="LM670" s="4"/>
      <c r="LN670" s="4"/>
      <c r="LO670" s="4"/>
      <c r="LP670" s="4"/>
      <c r="LQ670" s="4"/>
      <c r="LR670" s="4"/>
      <c r="LS670" s="4"/>
      <c r="LT670" s="4"/>
      <c r="LU670" s="4"/>
      <c r="LV670" s="4"/>
      <c r="LW670" s="4"/>
      <c r="LX670" s="4"/>
      <c r="LY670" s="4"/>
      <c r="LZ670" s="4"/>
      <c r="MA670" s="4"/>
      <c r="MB670" s="4"/>
      <c r="MC670" s="4"/>
      <c r="MD670" s="4"/>
      <c r="ME670" s="4"/>
      <c r="MF670" s="4"/>
      <c r="MG670" s="4"/>
      <c r="MH670" s="4"/>
      <c r="MI670" s="4"/>
      <c r="MJ670" s="4"/>
      <c r="MK670" s="4"/>
      <c r="ML670" s="4"/>
      <c r="MM670" s="4"/>
      <c r="MN670" s="4"/>
      <c r="MO670" s="4"/>
      <c r="MP670" s="4"/>
      <c r="MQ670" s="4"/>
      <c r="MR670" s="4"/>
      <c r="MS670" s="4"/>
      <c r="MT670" s="4"/>
      <c r="MU670" s="4"/>
      <c r="MV670" s="4"/>
      <c r="MW670" s="4"/>
      <c r="MX670" s="4"/>
      <c r="MY670" s="4"/>
      <c r="MZ670" s="4"/>
      <c r="NA670" s="4"/>
      <c r="NB670" s="4"/>
      <c r="NC670" s="4"/>
      <c r="ND670" s="4"/>
      <c r="NE670" s="4"/>
      <c r="NF670" s="4"/>
      <c r="NG670" s="4"/>
      <c r="NH670" s="4"/>
      <c r="NI670" s="4"/>
      <c r="NJ670" s="4"/>
      <c r="NK670" s="4"/>
      <c r="NL670" s="4"/>
      <c r="NM670" s="4"/>
      <c r="NN670" s="4"/>
      <c r="NO670" s="4"/>
      <c r="NP670" s="4"/>
      <c r="NQ670" s="4"/>
      <c r="NR670" s="4"/>
      <c r="NS670" s="4"/>
      <c r="NT670" s="4"/>
      <c r="NU670" s="4"/>
      <c r="NV670" s="4"/>
      <c r="NW670" s="4"/>
      <c r="NX670" s="4"/>
      <c r="NY670" s="4"/>
      <c r="NZ670" s="4"/>
      <c r="OA670" s="4"/>
      <c r="OB670" s="4"/>
      <c r="OC670" s="4"/>
      <c r="OD670" s="4"/>
      <c r="OE670" s="4"/>
      <c r="OF670" s="4"/>
      <c r="OG670" s="4"/>
      <c r="OH670" s="4"/>
      <c r="OI670" s="4"/>
      <c r="OJ670" s="4"/>
      <c r="OK670" s="4"/>
      <c r="OL670" s="4"/>
      <c r="OM670" s="4"/>
      <c r="ON670" s="4"/>
      <c r="OO670" s="4"/>
      <c r="OP670" s="4"/>
      <c r="OQ670" s="4"/>
      <c r="OR670" s="4"/>
      <c r="OS670" s="4"/>
      <c r="OT670" s="4"/>
      <c r="OU670" s="4"/>
      <c r="OV670" s="4"/>
      <c r="OW670" s="4"/>
      <c r="OX670" s="4"/>
      <c r="OY670" s="4"/>
      <c r="OZ670" s="4"/>
      <c r="PA670" s="4"/>
    </row>
    <row r="671" spans="1:417" s="16" customFormat="1" ht="30" customHeight="1" thickBot="1" x14ac:dyDescent="0.3">
      <c r="A671" s="331"/>
      <c r="B671" s="44" t="str">
        <f t="shared" si="521"/>
        <v>ГБУЗ АО Городская поликлиника №5</v>
      </c>
      <c r="C671" s="299"/>
      <c r="D671" s="19" t="str">
        <f t="shared" si="523"/>
        <v>ПМСП, не включенная в базовую программу ОМС</v>
      </c>
      <c r="E671" s="289"/>
      <c r="F671" s="44" t="str">
        <f t="shared" si="531"/>
        <v>амбулаторно</v>
      </c>
      <c r="G671" s="289"/>
      <c r="H671" s="44" t="str">
        <f t="shared" si="532"/>
        <v>Первичная медико-санитарная помощь, в части диагностики и лечения</v>
      </c>
      <c r="I671" s="289"/>
      <c r="J671" s="44" t="str">
        <f t="shared" si="524"/>
        <v>Вакцинация</v>
      </c>
      <c r="K671" s="69" t="s">
        <v>40</v>
      </c>
      <c r="L671" s="65" t="s">
        <v>118</v>
      </c>
      <c r="M671" s="66" t="s">
        <v>42</v>
      </c>
      <c r="N671" s="96">
        <v>100</v>
      </c>
      <c r="O671" s="96">
        <v>75</v>
      </c>
      <c r="P671" s="174" t="str">
        <f t="shared" si="461"/>
        <v/>
      </c>
      <c r="Q671" s="175">
        <f t="shared" si="533"/>
        <v>100</v>
      </c>
      <c r="R671" s="277"/>
      <c r="S671" s="275"/>
      <c r="T671" s="278"/>
      <c r="U671" s="302"/>
      <c r="V671" s="289"/>
      <c r="W671" s="308"/>
      <c r="X671" s="30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  <c r="DE671" s="4"/>
      <c r="DF671" s="4"/>
      <c r="DG671" s="4"/>
      <c r="DH671" s="4"/>
      <c r="DI671" s="4"/>
      <c r="DJ671" s="4"/>
      <c r="DK671" s="4"/>
      <c r="DL671" s="4"/>
      <c r="DM671" s="4"/>
      <c r="DN671" s="4"/>
      <c r="DO671" s="4"/>
      <c r="DP671" s="4"/>
      <c r="DQ671" s="4"/>
      <c r="DR671" s="4"/>
      <c r="DS671" s="4"/>
      <c r="DT671" s="4"/>
      <c r="DU671" s="4"/>
      <c r="DV671" s="4"/>
      <c r="DW671" s="4"/>
      <c r="DX671" s="4"/>
      <c r="DY671" s="4"/>
      <c r="DZ671" s="4"/>
      <c r="EA671" s="4"/>
      <c r="EB671" s="4"/>
      <c r="EC671" s="4"/>
      <c r="ED671" s="4"/>
      <c r="EE671" s="4"/>
      <c r="EF671" s="4"/>
      <c r="EG671" s="4"/>
      <c r="EH671" s="4"/>
      <c r="EI671" s="4"/>
      <c r="EJ671" s="4"/>
      <c r="EK671" s="4"/>
      <c r="EL671" s="4"/>
      <c r="EM671" s="4"/>
      <c r="EN671" s="4"/>
      <c r="EO671" s="4"/>
      <c r="EP671" s="4"/>
      <c r="EQ671" s="4"/>
      <c r="ER671" s="4"/>
      <c r="ES671" s="4"/>
      <c r="ET671" s="4"/>
      <c r="EU671" s="4"/>
      <c r="EV671" s="4"/>
      <c r="EW671" s="4"/>
      <c r="EX671" s="4"/>
      <c r="EY671" s="4"/>
      <c r="EZ671" s="4"/>
      <c r="FA671" s="4"/>
      <c r="FB671" s="4"/>
      <c r="FC671" s="4"/>
      <c r="FD671" s="4"/>
      <c r="FE671" s="4"/>
      <c r="FF671" s="4"/>
      <c r="FG671" s="4"/>
      <c r="FH671" s="4"/>
      <c r="FI671" s="4"/>
      <c r="FJ671" s="4"/>
      <c r="FK671" s="4"/>
      <c r="FL671" s="4"/>
      <c r="FM671" s="4"/>
      <c r="FN671" s="4"/>
      <c r="FO671" s="4"/>
      <c r="FP671" s="4"/>
      <c r="FQ671" s="4"/>
      <c r="FR671" s="4"/>
      <c r="FS671" s="4"/>
      <c r="FT671" s="4"/>
      <c r="FU671" s="4"/>
      <c r="FV671" s="4"/>
      <c r="FW671" s="4"/>
      <c r="FX671" s="4"/>
      <c r="FY671" s="4"/>
      <c r="FZ671" s="4"/>
      <c r="GA671" s="4"/>
      <c r="GB671" s="4"/>
      <c r="GC671" s="4"/>
      <c r="GD671" s="4"/>
      <c r="GE671" s="4"/>
      <c r="GF671" s="4"/>
      <c r="GG671" s="4"/>
      <c r="GH671" s="4"/>
      <c r="GI671" s="4"/>
      <c r="GJ671" s="4"/>
      <c r="GK671" s="4"/>
      <c r="GL671" s="4"/>
      <c r="GM671" s="4"/>
      <c r="GN671" s="4"/>
      <c r="GO671" s="4"/>
      <c r="GP671" s="4"/>
      <c r="GQ671" s="4"/>
      <c r="GR671" s="4"/>
      <c r="GS671" s="4"/>
      <c r="GT671" s="4"/>
      <c r="GU671" s="4"/>
      <c r="GV671" s="4"/>
      <c r="GW671" s="4"/>
      <c r="GX671" s="4"/>
      <c r="GY671" s="4"/>
      <c r="GZ671" s="4"/>
      <c r="HA671" s="4"/>
      <c r="HB671" s="4"/>
      <c r="HC671" s="4"/>
      <c r="HD671" s="4"/>
      <c r="HE671" s="4"/>
      <c r="HF671" s="4"/>
      <c r="HG671" s="4"/>
      <c r="HH671" s="4"/>
      <c r="HI671" s="4"/>
      <c r="HJ671" s="4"/>
      <c r="HK671" s="4"/>
      <c r="HL671" s="4"/>
      <c r="HM671" s="4"/>
      <c r="HN671" s="4"/>
      <c r="HO671" s="4"/>
      <c r="HP671" s="4"/>
      <c r="HQ671" s="4"/>
      <c r="HR671" s="4"/>
      <c r="HS671" s="4"/>
      <c r="HT671" s="4"/>
      <c r="HU671" s="4"/>
      <c r="HV671" s="4"/>
      <c r="HW671" s="4"/>
      <c r="HX671" s="4"/>
      <c r="HY671" s="4"/>
      <c r="HZ671" s="4"/>
      <c r="IA671" s="4"/>
      <c r="IB671" s="4"/>
      <c r="IC671" s="4"/>
      <c r="ID671" s="4"/>
      <c r="IE671" s="4"/>
      <c r="IF671" s="4"/>
      <c r="IG671" s="4"/>
      <c r="IH671" s="4"/>
      <c r="II671" s="4"/>
      <c r="IJ671" s="4"/>
      <c r="IK671" s="4"/>
      <c r="IL671" s="4"/>
      <c r="IM671" s="4"/>
      <c r="IN671" s="4"/>
      <c r="IO671" s="4"/>
      <c r="IP671" s="4"/>
      <c r="IQ671" s="4"/>
      <c r="IR671" s="4"/>
      <c r="IS671" s="4"/>
      <c r="IT671" s="4"/>
      <c r="IU671" s="4"/>
      <c r="IV671" s="4"/>
      <c r="IW671" s="4"/>
      <c r="IX671" s="4"/>
      <c r="IY671" s="4"/>
      <c r="IZ671" s="4"/>
      <c r="JA671" s="4"/>
      <c r="JB671" s="4"/>
      <c r="JC671" s="4"/>
      <c r="JD671" s="4"/>
      <c r="JE671" s="4"/>
      <c r="JF671" s="4"/>
      <c r="JG671" s="4"/>
      <c r="JH671" s="4"/>
      <c r="JI671" s="4"/>
      <c r="JJ671" s="4"/>
      <c r="JK671" s="4"/>
      <c r="JL671" s="4"/>
      <c r="JM671" s="4"/>
      <c r="JN671" s="4"/>
      <c r="JO671" s="4"/>
      <c r="JP671" s="4"/>
      <c r="JQ671" s="4"/>
      <c r="JR671" s="4"/>
      <c r="JS671" s="4"/>
      <c r="JT671" s="4"/>
      <c r="JU671" s="4"/>
      <c r="JV671" s="4"/>
      <c r="JW671" s="4"/>
      <c r="JX671" s="4"/>
      <c r="JY671" s="4"/>
      <c r="JZ671" s="4"/>
      <c r="KA671" s="4"/>
      <c r="KB671" s="4"/>
      <c r="KC671" s="4"/>
      <c r="KD671" s="4"/>
      <c r="KE671" s="4"/>
      <c r="KF671" s="4"/>
      <c r="KG671" s="4"/>
      <c r="KH671" s="4"/>
      <c r="KI671" s="4"/>
      <c r="KJ671" s="4"/>
      <c r="KK671" s="4"/>
      <c r="KL671" s="4"/>
      <c r="KM671" s="4"/>
      <c r="KN671" s="4"/>
      <c r="KO671" s="4"/>
      <c r="KP671" s="4"/>
      <c r="KQ671" s="4"/>
      <c r="KR671" s="4"/>
      <c r="KS671" s="4"/>
      <c r="KT671" s="4"/>
      <c r="KU671" s="4"/>
      <c r="KV671" s="4"/>
      <c r="KW671" s="4"/>
      <c r="KX671" s="4"/>
      <c r="KY671" s="4"/>
      <c r="KZ671" s="4"/>
      <c r="LA671" s="4"/>
      <c r="LB671" s="4"/>
      <c r="LC671" s="4"/>
      <c r="LD671" s="4"/>
      <c r="LE671" s="4"/>
      <c r="LF671" s="4"/>
      <c r="LG671" s="4"/>
      <c r="LH671" s="4"/>
      <c r="LI671" s="4"/>
      <c r="LJ671" s="4"/>
      <c r="LK671" s="4"/>
      <c r="LL671" s="4"/>
      <c r="LM671" s="4"/>
      <c r="LN671" s="4"/>
      <c r="LO671" s="4"/>
      <c r="LP671" s="4"/>
      <c r="LQ671" s="4"/>
      <c r="LR671" s="4"/>
      <c r="LS671" s="4"/>
      <c r="LT671" s="4"/>
      <c r="LU671" s="4"/>
      <c r="LV671" s="4"/>
      <c r="LW671" s="4"/>
      <c r="LX671" s="4"/>
      <c r="LY671" s="4"/>
      <c r="LZ671" s="4"/>
      <c r="MA671" s="4"/>
      <c r="MB671" s="4"/>
      <c r="MC671" s="4"/>
      <c r="MD671" s="4"/>
      <c r="ME671" s="4"/>
      <c r="MF671" s="4"/>
      <c r="MG671" s="4"/>
      <c r="MH671" s="4"/>
      <c r="MI671" s="4"/>
      <c r="MJ671" s="4"/>
      <c r="MK671" s="4"/>
      <c r="ML671" s="4"/>
      <c r="MM671" s="4"/>
      <c r="MN671" s="4"/>
      <c r="MO671" s="4"/>
      <c r="MP671" s="4"/>
      <c r="MQ671" s="4"/>
      <c r="MR671" s="4"/>
      <c r="MS671" s="4"/>
      <c r="MT671" s="4"/>
      <c r="MU671" s="4"/>
      <c r="MV671" s="4"/>
      <c r="MW671" s="4"/>
      <c r="MX671" s="4"/>
      <c r="MY671" s="4"/>
      <c r="MZ671" s="4"/>
      <c r="NA671" s="4"/>
      <c r="NB671" s="4"/>
      <c r="NC671" s="4"/>
      <c r="ND671" s="4"/>
      <c r="NE671" s="4"/>
      <c r="NF671" s="4"/>
      <c r="NG671" s="4"/>
      <c r="NH671" s="4"/>
      <c r="NI671" s="4"/>
      <c r="NJ671" s="4"/>
      <c r="NK671" s="4"/>
      <c r="NL671" s="4"/>
      <c r="NM671" s="4"/>
      <c r="NN671" s="4"/>
      <c r="NO671" s="4"/>
      <c r="NP671" s="4"/>
      <c r="NQ671" s="4"/>
      <c r="NR671" s="4"/>
      <c r="NS671" s="4"/>
      <c r="NT671" s="4"/>
      <c r="NU671" s="4"/>
      <c r="NV671" s="4"/>
      <c r="NW671" s="4"/>
      <c r="NX671" s="4"/>
      <c r="NY671" s="4"/>
      <c r="NZ671" s="4"/>
      <c r="OA671" s="4"/>
      <c r="OB671" s="4"/>
      <c r="OC671" s="4"/>
      <c r="OD671" s="4"/>
      <c r="OE671" s="4"/>
      <c r="OF671" s="4"/>
      <c r="OG671" s="4"/>
      <c r="OH671" s="4"/>
      <c r="OI671" s="4"/>
      <c r="OJ671" s="4"/>
      <c r="OK671" s="4"/>
      <c r="OL671" s="4"/>
      <c r="OM671" s="4"/>
      <c r="ON671" s="4"/>
      <c r="OO671" s="4"/>
      <c r="OP671" s="4"/>
      <c r="OQ671" s="4"/>
      <c r="OR671" s="4"/>
      <c r="OS671" s="4"/>
      <c r="OT671" s="4"/>
      <c r="OU671" s="4"/>
      <c r="OV671" s="4"/>
      <c r="OW671" s="4"/>
      <c r="OX671" s="4"/>
      <c r="OY671" s="4"/>
      <c r="OZ671" s="4"/>
      <c r="PA671" s="4"/>
    </row>
    <row r="672" spans="1:417" s="16" customFormat="1" ht="28.5" customHeight="1" thickBot="1" x14ac:dyDescent="0.3">
      <c r="A672" s="331"/>
      <c r="B672" s="44" t="str">
        <f t="shared" si="521"/>
        <v>ГБУЗ АО Городская поликлиника №5</v>
      </c>
      <c r="C672" s="318" t="s">
        <v>71</v>
      </c>
      <c r="D672" s="19" t="str">
        <f t="shared" si="523"/>
        <v>Паллиативная медицинская помощь</v>
      </c>
      <c r="E672" s="284" t="s">
        <v>243</v>
      </c>
      <c r="F672" s="44" t="str">
        <f t="shared" si="531"/>
        <v>амбулаторно на дому</v>
      </c>
      <c r="G672" s="284" t="s">
        <v>47</v>
      </c>
      <c r="H672" s="44" t="str">
        <f t="shared" si="532"/>
        <v>Не предусмотрено</v>
      </c>
      <c r="I672" s="284" t="s">
        <v>71</v>
      </c>
      <c r="J672" s="44" t="str">
        <f t="shared" si="524"/>
        <v>Паллиативная медицинская помощь</v>
      </c>
      <c r="K672" s="68" t="s">
        <v>128</v>
      </c>
      <c r="L672" s="68" t="s">
        <v>3</v>
      </c>
      <c r="M672" s="68" t="s">
        <v>5</v>
      </c>
      <c r="N672" s="98">
        <v>99</v>
      </c>
      <c r="O672" s="98">
        <v>100</v>
      </c>
      <c r="P672" s="174">
        <f t="shared" si="461"/>
        <v>101.01010101010101</v>
      </c>
      <c r="Q672" s="175" t="str">
        <f t="shared" si="533"/>
        <v/>
      </c>
      <c r="R672" s="283">
        <f>IFERROR(AVERAGE(P672:P673),"")</f>
        <v>101.01010101010101</v>
      </c>
      <c r="S672" s="282">
        <f>AVERAGE(Q672:Q673)</f>
        <v>99.986377877673334</v>
      </c>
      <c r="T672" s="272">
        <f>IFERROR((R672*0.7+S672*0.3)*2,S672*2)</f>
        <v>201.40596814074539</v>
      </c>
      <c r="U672" s="290" t="str">
        <f>IF(T672&lt;170,"ГЗ по услуге (работе) НЕ выполнено","")&amp;IF(AND(T672&gt;=170,T672&lt;=200),"ГЗ по услуге (работе) выполнено","")&amp;IF(T672&gt;200,"ГЗ по услуге (работе) ПЕРЕвыполнено","")</f>
        <v>ГЗ по услуге (работе) ПЕРЕвыполнено</v>
      </c>
      <c r="V672" s="300"/>
      <c r="W672" s="308"/>
      <c r="X672" s="30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  <c r="DE672" s="4"/>
      <c r="DF672" s="4"/>
      <c r="DG672" s="4"/>
      <c r="DH672" s="4"/>
      <c r="DI672" s="4"/>
      <c r="DJ672" s="4"/>
      <c r="DK672" s="4"/>
      <c r="DL672" s="4"/>
      <c r="DM672" s="4"/>
      <c r="DN672" s="4"/>
      <c r="DO672" s="4"/>
      <c r="DP672" s="4"/>
      <c r="DQ672" s="4"/>
      <c r="DR672" s="4"/>
      <c r="DS672" s="4"/>
      <c r="DT672" s="4"/>
      <c r="DU672" s="4"/>
      <c r="DV672" s="4"/>
      <c r="DW672" s="4"/>
      <c r="DX672" s="4"/>
      <c r="DY672" s="4"/>
      <c r="DZ672" s="4"/>
      <c r="EA672" s="4"/>
      <c r="EB672" s="4"/>
      <c r="EC672" s="4"/>
      <c r="ED672" s="4"/>
      <c r="EE672" s="4"/>
      <c r="EF672" s="4"/>
      <c r="EG672" s="4"/>
      <c r="EH672" s="4"/>
      <c r="EI672" s="4"/>
      <c r="EJ672" s="4"/>
      <c r="EK672" s="4"/>
      <c r="EL672" s="4"/>
      <c r="EM672" s="4"/>
      <c r="EN672" s="4"/>
      <c r="EO672" s="4"/>
      <c r="EP672" s="4"/>
      <c r="EQ672" s="4"/>
      <c r="ER672" s="4"/>
      <c r="ES672" s="4"/>
      <c r="ET672" s="4"/>
      <c r="EU672" s="4"/>
      <c r="EV672" s="4"/>
      <c r="EW672" s="4"/>
      <c r="EX672" s="4"/>
      <c r="EY672" s="4"/>
      <c r="EZ672" s="4"/>
      <c r="FA672" s="4"/>
      <c r="FB672" s="4"/>
      <c r="FC672" s="4"/>
      <c r="FD672" s="4"/>
      <c r="FE672" s="4"/>
      <c r="FF672" s="4"/>
      <c r="FG672" s="4"/>
      <c r="FH672" s="4"/>
      <c r="FI672" s="4"/>
      <c r="FJ672" s="4"/>
      <c r="FK672" s="4"/>
      <c r="FL672" s="4"/>
      <c r="FM672" s="4"/>
      <c r="FN672" s="4"/>
      <c r="FO672" s="4"/>
      <c r="FP672" s="4"/>
      <c r="FQ672" s="4"/>
      <c r="FR672" s="4"/>
      <c r="FS672" s="4"/>
      <c r="FT672" s="4"/>
      <c r="FU672" s="4"/>
      <c r="FV672" s="4"/>
      <c r="FW672" s="4"/>
      <c r="FX672" s="4"/>
      <c r="FY672" s="4"/>
      <c r="FZ672" s="4"/>
      <c r="GA672" s="4"/>
      <c r="GB672" s="4"/>
      <c r="GC672" s="4"/>
      <c r="GD672" s="4"/>
      <c r="GE672" s="4"/>
      <c r="GF672" s="4"/>
      <c r="GG672" s="4"/>
      <c r="GH672" s="4"/>
      <c r="GI672" s="4"/>
      <c r="GJ672" s="4"/>
      <c r="GK672" s="4"/>
      <c r="GL672" s="4"/>
      <c r="GM672" s="4"/>
      <c r="GN672" s="4"/>
      <c r="GO672" s="4"/>
      <c r="GP672" s="4"/>
      <c r="GQ672" s="4"/>
      <c r="GR672" s="4"/>
      <c r="GS672" s="4"/>
      <c r="GT672" s="4"/>
      <c r="GU672" s="4"/>
      <c r="GV672" s="4"/>
      <c r="GW672" s="4"/>
      <c r="GX672" s="4"/>
      <c r="GY672" s="4"/>
      <c r="GZ672" s="4"/>
      <c r="HA672" s="4"/>
      <c r="HB672" s="4"/>
      <c r="HC672" s="4"/>
      <c r="HD672" s="4"/>
      <c r="HE672" s="4"/>
      <c r="HF672" s="4"/>
      <c r="HG672" s="4"/>
      <c r="HH672" s="4"/>
      <c r="HI672" s="4"/>
      <c r="HJ672" s="4"/>
      <c r="HK672" s="4"/>
      <c r="HL672" s="4"/>
      <c r="HM672" s="4"/>
      <c r="HN672" s="4"/>
      <c r="HO672" s="4"/>
      <c r="HP672" s="4"/>
      <c r="HQ672" s="4"/>
      <c r="HR672" s="4"/>
      <c r="HS672" s="4"/>
      <c r="HT672" s="4"/>
      <c r="HU672" s="4"/>
      <c r="HV672" s="4"/>
      <c r="HW672" s="4"/>
      <c r="HX672" s="4"/>
      <c r="HY672" s="4"/>
      <c r="HZ672" s="4"/>
      <c r="IA672" s="4"/>
      <c r="IB672" s="4"/>
      <c r="IC672" s="4"/>
      <c r="ID672" s="4"/>
      <c r="IE672" s="4"/>
      <c r="IF672" s="4"/>
      <c r="IG672" s="4"/>
      <c r="IH672" s="4"/>
      <c r="II672" s="4"/>
      <c r="IJ672" s="4"/>
      <c r="IK672" s="4"/>
      <c r="IL672" s="4"/>
      <c r="IM672" s="4"/>
      <c r="IN672" s="4"/>
      <c r="IO672" s="4"/>
      <c r="IP672" s="4"/>
      <c r="IQ672" s="4"/>
      <c r="IR672" s="4"/>
      <c r="IS672" s="4"/>
      <c r="IT672" s="4"/>
      <c r="IU672" s="4"/>
      <c r="IV672" s="4"/>
      <c r="IW672" s="4"/>
      <c r="IX672" s="4"/>
      <c r="IY672" s="4"/>
      <c r="IZ672" s="4"/>
      <c r="JA672" s="4"/>
      <c r="JB672" s="4"/>
      <c r="JC672" s="4"/>
      <c r="JD672" s="4"/>
      <c r="JE672" s="4"/>
      <c r="JF672" s="4"/>
      <c r="JG672" s="4"/>
      <c r="JH672" s="4"/>
      <c r="JI672" s="4"/>
      <c r="JJ672" s="4"/>
      <c r="JK672" s="4"/>
      <c r="JL672" s="4"/>
      <c r="JM672" s="4"/>
      <c r="JN672" s="4"/>
      <c r="JO672" s="4"/>
      <c r="JP672" s="4"/>
      <c r="JQ672" s="4"/>
      <c r="JR672" s="4"/>
      <c r="JS672" s="4"/>
      <c r="JT672" s="4"/>
      <c r="JU672" s="4"/>
      <c r="JV672" s="4"/>
      <c r="JW672" s="4"/>
      <c r="JX672" s="4"/>
      <c r="JY672" s="4"/>
      <c r="JZ672" s="4"/>
      <c r="KA672" s="4"/>
      <c r="KB672" s="4"/>
      <c r="KC672" s="4"/>
      <c r="KD672" s="4"/>
      <c r="KE672" s="4"/>
      <c r="KF672" s="4"/>
      <c r="KG672" s="4"/>
      <c r="KH672" s="4"/>
      <c r="KI672" s="4"/>
      <c r="KJ672" s="4"/>
      <c r="KK672" s="4"/>
      <c r="KL672" s="4"/>
      <c r="KM672" s="4"/>
      <c r="KN672" s="4"/>
      <c r="KO672" s="4"/>
      <c r="KP672" s="4"/>
      <c r="KQ672" s="4"/>
      <c r="KR672" s="4"/>
      <c r="KS672" s="4"/>
      <c r="KT672" s="4"/>
      <c r="KU672" s="4"/>
      <c r="KV672" s="4"/>
      <c r="KW672" s="4"/>
      <c r="KX672" s="4"/>
      <c r="KY672" s="4"/>
      <c r="KZ672" s="4"/>
      <c r="LA672" s="4"/>
      <c r="LB672" s="4"/>
      <c r="LC672" s="4"/>
      <c r="LD672" s="4"/>
      <c r="LE672" s="4"/>
      <c r="LF672" s="4"/>
      <c r="LG672" s="4"/>
      <c r="LH672" s="4"/>
      <c r="LI672" s="4"/>
      <c r="LJ672" s="4"/>
      <c r="LK672" s="4"/>
      <c r="LL672" s="4"/>
      <c r="LM672" s="4"/>
      <c r="LN672" s="4"/>
      <c r="LO672" s="4"/>
      <c r="LP672" s="4"/>
      <c r="LQ672" s="4"/>
      <c r="LR672" s="4"/>
      <c r="LS672" s="4"/>
      <c r="LT672" s="4"/>
      <c r="LU672" s="4"/>
      <c r="LV672" s="4"/>
      <c r="LW672" s="4"/>
      <c r="LX672" s="4"/>
      <c r="LY672" s="4"/>
      <c r="LZ672" s="4"/>
      <c r="MA672" s="4"/>
      <c r="MB672" s="4"/>
      <c r="MC672" s="4"/>
      <c r="MD672" s="4"/>
      <c r="ME672" s="4"/>
      <c r="MF672" s="4"/>
      <c r="MG672" s="4"/>
      <c r="MH672" s="4"/>
      <c r="MI672" s="4"/>
      <c r="MJ672" s="4"/>
      <c r="MK672" s="4"/>
      <c r="ML672" s="4"/>
      <c r="MM672" s="4"/>
      <c r="MN672" s="4"/>
      <c r="MO672" s="4"/>
      <c r="MP672" s="4"/>
      <c r="MQ672" s="4"/>
      <c r="MR672" s="4"/>
      <c r="MS672" s="4"/>
      <c r="MT672" s="4"/>
      <c r="MU672" s="4"/>
      <c r="MV672" s="4"/>
      <c r="MW672" s="4"/>
      <c r="MX672" s="4"/>
      <c r="MY672" s="4"/>
      <c r="MZ672" s="4"/>
      <c r="NA672" s="4"/>
      <c r="NB672" s="4"/>
      <c r="NC672" s="4"/>
      <c r="ND672" s="4"/>
      <c r="NE672" s="4"/>
      <c r="NF672" s="4"/>
      <c r="NG672" s="4"/>
      <c r="NH672" s="4"/>
      <c r="NI672" s="4"/>
      <c r="NJ672" s="4"/>
      <c r="NK672" s="4"/>
      <c r="NL672" s="4"/>
      <c r="NM672" s="4"/>
      <c r="NN672" s="4"/>
      <c r="NO672" s="4"/>
      <c r="NP672" s="4"/>
      <c r="NQ672" s="4"/>
      <c r="NR672" s="4"/>
      <c r="NS672" s="4"/>
      <c r="NT672" s="4"/>
      <c r="NU672" s="4"/>
      <c r="NV672" s="4"/>
      <c r="NW672" s="4"/>
      <c r="NX672" s="4"/>
      <c r="NY672" s="4"/>
      <c r="NZ672" s="4"/>
      <c r="OA672" s="4"/>
      <c r="OB672" s="4"/>
      <c r="OC672" s="4"/>
      <c r="OD672" s="4"/>
      <c r="OE672" s="4"/>
      <c r="OF672" s="4"/>
      <c r="OG672" s="4"/>
      <c r="OH672" s="4"/>
      <c r="OI672" s="4"/>
      <c r="OJ672" s="4"/>
      <c r="OK672" s="4"/>
      <c r="OL672" s="4"/>
      <c r="OM672" s="4"/>
      <c r="ON672" s="4"/>
      <c r="OO672" s="4"/>
      <c r="OP672" s="4"/>
      <c r="OQ672" s="4"/>
      <c r="OR672" s="4"/>
      <c r="OS672" s="4"/>
      <c r="OT672" s="4"/>
      <c r="OU672" s="4"/>
      <c r="OV672" s="4"/>
      <c r="OW672" s="4"/>
      <c r="OX672" s="4"/>
      <c r="OY672" s="4"/>
      <c r="OZ672" s="4"/>
      <c r="PA672" s="4"/>
    </row>
    <row r="673" spans="1:24" s="4" customFormat="1" ht="27" customHeight="1" thickBot="1" x14ac:dyDescent="0.3">
      <c r="A673" s="331"/>
      <c r="B673" s="44" t="str">
        <f t="shared" si="521"/>
        <v>ГБУЗ АО Городская поликлиника №5</v>
      </c>
      <c r="C673" s="319"/>
      <c r="D673" s="19" t="str">
        <f t="shared" si="523"/>
        <v>Паллиативная медицинская помощь</v>
      </c>
      <c r="E673" s="286"/>
      <c r="F673" s="44" t="str">
        <f t="shared" si="531"/>
        <v>амбулаторно на дому</v>
      </c>
      <c r="G673" s="286"/>
      <c r="H673" s="44" t="str">
        <f t="shared" si="532"/>
        <v>Не предусмотрено</v>
      </c>
      <c r="I673" s="286"/>
      <c r="J673" s="44" t="str">
        <f t="shared" si="524"/>
        <v>Паллиативная медицинская помощь</v>
      </c>
      <c r="K673" s="69" t="s">
        <v>40</v>
      </c>
      <c r="L673" s="70" t="s">
        <v>118</v>
      </c>
      <c r="M673" s="76" t="s">
        <v>42</v>
      </c>
      <c r="N673" s="162">
        <v>2447</v>
      </c>
      <c r="O673" s="162">
        <v>1835</v>
      </c>
      <c r="P673" s="174" t="str">
        <f t="shared" si="461"/>
        <v/>
      </c>
      <c r="Q673" s="175">
        <f t="shared" si="533"/>
        <v>99.986377877673334</v>
      </c>
      <c r="R673" s="283"/>
      <c r="S673" s="282"/>
      <c r="T673" s="278"/>
      <c r="U673" s="290"/>
      <c r="V673" s="300"/>
      <c r="W673" s="308"/>
      <c r="X673" s="304"/>
    </row>
    <row r="674" spans="1:24" s="4" customFormat="1" ht="26.25" customHeight="1" thickBot="1" x14ac:dyDescent="0.3">
      <c r="A674" s="331"/>
      <c r="B674" s="44" t="str">
        <f t="shared" si="521"/>
        <v>ГБУЗ АО Городская поликлиника №5</v>
      </c>
      <c r="C674" s="318" t="s">
        <v>292</v>
      </c>
      <c r="D674" s="19" t="str">
        <f t="shared" si="523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674" s="284" t="s">
        <v>137</v>
      </c>
      <c r="F674" s="44" t="str">
        <f t="shared" si="531"/>
        <v>амбулаторно</v>
      </c>
      <c r="G674" s="284" t="s">
        <v>47</v>
      </c>
      <c r="H674" s="44" t="str">
        <f t="shared" si="532"/>
        <v>Не предусмотрено</v>
      </c>
      <c r="I674" s="284" t="s">
        <v>47</v>
      </c>
      <c r="J674" s="44" t="str">
        <f t="shared" si="524"/>
        <v>Не предусмотрено</v>
      </c>
      <c r="K674" s="80" t="s">
        <v>294</v>
      </c>
      <c r="L674" s="68" t="s">
        <v>3</v>
      </c>
      <c r="M674" s="68" t="s">
        <v>5</v>
      </c>
      <c r="N674" s="98">
        <v>99</v>
      </c>
      <c r="O674" s="98">
        <v>100</v>
      </c>
      <c r="P674" s="174">
        <f t="shared" si="461"/>
        <v>101.01010101010101</v>
      </c>
      <c r="Q674" s="175" t="str">
        <f t="shared" si="533"/>
        <v/>
      </c>
      <c r="R674" s="276">
        <f>IFERROR(AVERAGE(P674:P675),"")</f>
        <v>101.01010101010101</v>
      </c>
      <c r="S674" s="274">
        <f>AVERAGE(Q674:Q675)</f>
        <v>100</v>
      </c>
      <c r="T674" s="272">
        <f>IFERROR((R674*0.7+S674*0.3)*2,S674*2)</f>
        <v>201.4141414141414</v>
      </c>
      <c r="U674" s="290" t="str">
        <f>IF(T674&lt;170,"ГЗ по услуге (работе) НЕ выполнено","")&amp;IF(AND(T674&gt;=170,T674&lt;=200),"ГЗ по услуге (работе) выполнено","")&amp;IF(T674&gt;200,"ГЗ по услуге (работе) ПЕРЕвыполнено","")</f>
        <v>ГЗ по услуге (работе) ПЕРЕвыполнено</v>
      </c>
      <c r="V674" s="287"/>
      <c r="W674" s="308"/>
      <c r="X674" s="304"/>
    </row>
    <row r="675" spans="1:24" s="4" customFormat="1" ht="27" customHeight="1" thickBot="1" x14ac:dyDescent="0.3">
      <c r="A675" s="331"/>
      <c r="B675" s="44" t="str">
        <f t="shared" si="521"/>
        <v>ГБУЗ АО Городская поликлиника №5</v>
      </c>
      <c r="C675" s="319"/>
      <c r="D675" s="19" t="str">
        <f t="shared" si="523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675" s="286"/>
      <c r="F675" s="44" t="str">
        <f t="shared" si="531"/>
        <v>амбулаторно</v>
      </c>
      <c r="G675" s="286"/>
      <c r="H675" s="44" t="str">
        <f t="shared" si="532"/>
        <v>Не предусмотрено</v>
      </c>
      <c r="I675" s="286"/>
      <c r="J675" s="44" t="str">
        <f t="shared" si="524"/>
        <v>Не предусмотрено</v>
      </c>
      <c r="K675" s="69" t="s">
        <v>40</v>
      </c>
      <c r="L675" s="70" t="s">
        <v>118</v>
      </c>
      <c r="M675" s="76" t="s">
        <v>42</v>
      </c>
      <c r="N675" s="96">
        <v>744</v>
      </c>
      <c r="O675" s="96">
        <v>558</v>
      </c>
      <c r="P675" s="174" t="str">
        <f t="shared" si="461"/>
        <v/>
      </c>
      <c r="Q675" s="175">
        <f t="shared" si="533"/>
        <v>100</v>
      </c>
      <c r="R675" s="277"/>
      <c r="S675" s="275"/>
      <c r="T675" s="278"/>
      <c r="U675" s="290"/>
      <c r="V675" s="289"/>
      <c r="W675" s="308"/>
      <c r="X675" s="304"/>
    </row>
    <row r="676" spans="1:24" s="4" customFormat="1" ht="27" customHeight="1" thickBot="1" x14ac:dyDescent="0.3">
      <c r="A676" s="331"/>
      <c r="B676" s="44" t="str">
        <f t="shared" si="521"/>
        <v>ГБУЗ АО Городская поликлиника №5</v>
      </c>
      <c r="C676" s="318" t="s">
        <v>338</v>
      </c>
      <c r="D676" s="19" t="str">
        <f t="shared" si="523"/>
        <v>Содержание (эксплуатация) имущества, находящего в собственности Астраханской области</v>
      </c>
      <c r="E676" s="295" t="s">
        <v>275</v>
      </c>
      <c r="F676" s="44" t="str">
        <f t="shared" si="531"/>
        <v>заключение договоров</v>
      </c>
      <c r="G676" s="284" t="s">
        <v>277</v>
      </c>
      <c r="H676" s="44" t="str">
        <f t="shared" si="53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76" s="284" t="s">
        <v>276</v>
      </c>
      <c r="J676" s="44" t="str">
        <f t="shared" si="524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76" s="67" t="s">
        <v>340</v>
      </c>
      <c r="L676" s="70" t="s">
        <v>3</v>
      </c>
      <c r="M676" s="67" t="s">
        <v>5</v>
      </c>
      <c r="N676" s="98">
        <v>100</v>
      </c>
      <c r="O676" s="98">
        <v>100</v>
      </c>
      <c r="P676" s="174">
        <f t="shared" si="461"/>
        <v>100</v>
      </c>
      <c r="Q676" s="175"/>
      <c r="R676" s="283">
        <f>IFERROR(AVERAGE(P676:P677),"")</f>
        <v>100</v>
      </c>
      <c r="S676" s="282">
        <f>AVERAGE(Q676:Q677)</f>
        <v>100</v>
      </c>
      <c r="T676" s="279">
        <f>IFERROR((R676*0.7+S676*0.3)*2,S676*2)</f>
        <v>200</v>
      </c>
      <c r="U676" s="290" t="str">
        <f>IF(T676&lt;170,"ГЗ по услуге (работе) НЕ выполнено","")&amp;IF(AND(T676&gt;=170,T676&lt;=200),"ГЗ по услуге (работе) выполнено","")&amp;IF(T676&gt;200,"ГЗ по услуге (работе) ПЕРЕвыполнено","")</f>
        <v>ГЗ по услуге (работе) выполнено</v>
      </c>
      <c r="V676" s="300"/>
      <c r="W676" s="308"/>
      <c r="X676" s="304"/>
    </row>
    <row r="677" spans="1:24" s="4" customFormat="1" ht="29.25" customHeight="1" thickBot="1" x14ac:dyDescent="0.3">
      <c r="A677" s="332"/>
      <c r="B677" s="44" t="str">
        <f t="shared" si="521"/>
        <v>ГБУЗ АО Городская поликлиника №5</v>
      </c>
      <c r="C677" s="320"/>
      <c r="D677" s="19" t="str">
        <f t="shared" si="523"/>
        <v>Содержание (эксплуатация) имущества, находящего в собственности Астраханской области</v>
      </c>
      <c r="E677" s="295"/>
      <c r="F677" s="44" t="str">
        <f t="shared" si="531"/>
        <v>заключение договоров</v>
      </c>
      <c r="G677" s="286"/>
      <c r="H677" s="44" t="str">
        <f t="shared" si="53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77" s="286"/>
      <c r="J677" s="44" t="str">
        <f t="shared" si="524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77" s="72" t="s">
        <v>232</v>
      </c>
      <c r="L677" s="70" t="s">
        <v>228</v>
      </c>
      <c r="M677" s="66" t="s">
        <v>42</v>
      </c>
      <c r="N677" s="96">
        <v>10.53</v>
      </c>
      <c r="O677" s="96">
        <v>10.53</v>
      </c>
      <c r="P677" s="174"/>
      <c r="Q677" s="175">
        <f>IF(AND(N677&lt;&gt;0,M677="объем"),(O677/N677*100),"")</f>
        <v>100</v>
      </c>
      <c r="R677" s="283"/>
      <c r="S677" s="282"/>
      <c r="T677" s="279"/>
      <c r="U677" s="290"/>
      <c r="V677" s="300"/>
      <c r="W677" s="309"/>
      <c r="X677" s="305"/>
    </row>
    <row r="678" spans="1:24" s="4" customFormat="1" ht="28.5" customHeight="1" thickBot="1" x14ac:dyDescent="0.3">
      <c r="A678" s="322" t="s">
        <v>29</v>
      </c>
      <c r="B678" s="44" t="str">
        <f t="shared" si="521"/>
        <v>ГБУЗ АО Городская поликлиника №8 им. Н.И. Пирогова</v>
      </c>
      <c r="C678" s="297" t="s">
        <v>119</v>
      </c>
      <c r="D678" s="19" t="str">
        <f t="shared" si="523"/>
        <v>ПМСП, не включенная в базовую программу ОМС</v>
      </c>
      <c r="E678" s="287" t="s">
        <v>137</v>
      </c>
      <c r="F678" s="44" t="str">
        <f t="shared" si="531"/>
        <v>амбулаторно</v>
      </c>
      <c r="G678" s="287" t="s">
        <v>39</v>
      </c>
      <c r="H678" s="44" t="str">
        <f t="shared" si="532"/>
        <v>Первичная медико-санитарная помощь, в части диагностики и лечения</v>
      </c>
      <c r="I678" s="287" t="s">
        <v>65</v>
      </c>
      <c r="J678" s="44" t="str">
        <f t="shared" si="524"/>
        <v>психотерапия</v>
      </c>
      <c r="K678" s="67" t="s">
        <v>128</v>
      </c>
      <c r="L678" s="68" t="s">
        <v>3</v>
      </c>
      <c r="M678" s="68" t="s">
        <v>5</v>
      </c>
      <c r="N678" s="98">
        <v>99</v>
      </c>
      <c r="O678" s="98">
        <v>99</v>
      </c>
      <c r="P678" s="174">
        <f t="shared" si="461"/>
        <v>100</v>
      </c>
      <c r="Q678" s="175" t="str">
        <f t="shared" si="533"/>
        <v/>
      </c>
      <c r="R678" s="276">
        <f>IFERROR(AVERAGE(P678:P679),"")</f>
        <v>100</v>
      </c>
      <c r="S678" s="274">
        <f>AVERAGE(Q678:Q679)</f>
        <v>99.973009446693652</v>
      </c>
      <c r="T678" s="272">
        <f>IFERROR((R678*0.7+S678*0.3)*2,S678*2)</f>
        <v>199.9838056680162</v>
      </c>
      <c r="U678" s="301" t="str">
        <f>IF(T678&lt;170,"ГЗ по услуге (работе) НЕ выполнено","")&amp;IF(AND(T678&gt;=170,T678&lt;=200),"ГЗ по услуге (работе) выполнено","")&amp;IF(T678&gt;200,"ГЗ по услуге (работе) ПЕРЕвыполнено","")</f>
        <v>ГЗ по услуге (работе) выполнено</v>
      </c>
      <c r="V678" s="287"/>
      <c r="W678" s="307">
        <f>AVERAGE(T678:T687)</f>
        <v>188.0095406863189</v>
      </c>
      <c r="X678" s="303" t="str">
        <f>IF(W678&lt;170,"ГЗ по учреждению не выполнено","")&amp;IF(AND(W678&gt;=170,W678&lt;=200),"ГЗ по учреждению выполнено","")&amp;IF(W678&gt;200,"ГЗ по учреждению перевыполнено","")</f>
        <v>ГЗ по учреждению выполнено</v>
      </c>
    </row>
    <row r="679" spans="1:24" s="4" customFormat="1" ht="36" customHeight="1" thickBot="1" x14ac:dyDescent="0.3">
      <c r="A679" s="323"/>
      <c r="B679" s="44" t="str">
        <f t="shared" si="521"/>
        <v>ГБУЗ АО Городская поликлиника №8 им. Н.И. Пирогова</v>
      </c>
      <c r="C679" s="298"/>
      <c r="D679" s="19" t="str">
        <f t="shared" si="523"/>
        <v>ПМСП, не включенная в базовую программу ОМС</v>
      </c>
      <c r="E679" s="288"/>
      <c r="F679" s="44" t="str">
        <f t="shared" si="531"/>
        <v>амбулаторно</v>
      </c>
      <c r="G679" s="288"/>
      <c r="H679" s="44" t="str">
        <f t="shared" si="532"/>
        <v>Первичная медико-санитарная помощь, в части диагностики и лечения</v>
      </c>
      <c r="I679" s="288"/>
      <c r="J679" s="44" t="str">
        <f t="shared" si="524"/>
        <v>психотерапия</v>
      </c>
      <c r="K679" s="69" t="s">
        <v>40</v>
      </c>
      <c r="L679" s="65" t="s">
        <v>118</v>
      </c>
      <c r="M679" s="66" t="s">
        <v>42</v>
      </c>
      <c r="N679" s="162">
        <v>2470</v>
      </c>
      <c r="O679" s="162">
        <v>1852</v>
      </c>
      <c r="P679" s="174" t="str">
        <f t="shared" si="461"/>
        <v/>
      </c>
      <c r="Q679" s="175">
        <f t="shared" si="533"/>
        <v>99.973009446693652</v>
      </c>
      <c r="R679" s="280"/>
      <c r="S679" s="281"/>
      <c r="T679" s="273"/>
      <c r="U679" s="306"/>
      <c r="V679" s="288"/>
      <c r="W679" s="308"/>
      <c r="X679" s="304"/>
    </row>
    <row r="680" spans="1:24" s="4" customFormat="1" ht="36" customHeight="1" thickBot="1" x14ac:dyDescent="0.3">
      <c r="A680" s="323"/>
      <c r="B680" s="44" t="str">
        <f t="shared" si="521"/>
        <v>ГБУЗ АО Городская поликлиника №8 им. Н.И. Пирогова</v>
      </c>
      <c r="C680" s="298"/>
      <c r="D680" s="19" t="str">
        <f t="shared" si="523"/>
        <v>ПМСП, не включенная в базовую программу ОМС</v>
      </c>
      <c r="E680" s="288"/>
      <c r="F680" s="44" t="str">
        <f t="shared" si="531"/>
        <v>амбулаторно</v>
      </c>
      <c r="G680" s="288"/>
      <c r="H680" s="44" t="str">
        <f t="shared" si="532"/>
        <v>Первичная медико-санитарная помощь, в части диагностики и лечения</v>
      </c>
      <c r="I680" s="288"/>
      <c r="J680" s="44" t="str">
        <f t="shared" si="524"/>
        <v>психотерапия</v>
      </c>
      <c r="K680" s="67" t="s">
        <v>128</v>
      </c>
      <c r="L680" s="68" t="s">
        <v>3</v>
      </c>
      <c r="M680" s="68" t="s">
        <v>5</v>
      </c>
      <c r="N680" s="98">
        <v>99</v>
      </c>
      <c r="O680" s="98">
        <v>99</v>
      </c>
      <c r="P680" s="174">
        <f t="shared" ref="P680:P697" si="540">IF(AND(N680&lt;&gt;0,M680="Кач."),O680/N680*100,"")</f>
        <v>100</v>
      </c>
      <c r="Q680" s="175" t="str">
        <f t="shared" si="533"/>
        <v/>
      </c>
      <c r="R680" s="276">
        <f>IFERROR(AVERAGE(P680:P681),"")</f>
        <v>100</v>
      </c>
      <c r="S680" s="274">
        <f>AVERAGE(Q680:Q681)</f>
        <v>100.10649627263044</v>
      </c>
      <c r="T680" s="272">
        <f t="shared" ref="T680" si="541">IFERROR((R680*0.7+S680*0.3)*2,S680*2)</f>
        <v>200.06389776357827</v>
      </c>
      <c r="U680" s="301" t="str">
        <f t="shared" ref="U680" si="542">IF(T680&lt;170,"ГЗ по услуге (работе) НЕ выполнено","")&amp;IF(AND(T680&gt;=170,T680&lt;=200),"ГЗ по услуге (работе) выполнено","")&amp;IF(T680&gt;200,"ГЗ по услуге (работе) ПЕРЕвыполнено","")</f>
        <v>ГЗ по услуге (работе) ПЕРЕвыполнено</v>
      </c>
      <c r="V680" s="288"/>
      <c r="W680" s="308"/>
      <c r="X680" s="304"/>
    </row>
    <row r="681" spans="1:24" s="4" customFormat="1" ht="28.5" customHeight="1" thickBot="1" x14ac:dyDescent="0.3">
      <c r="A681" s="323"/>
      <c r="B681" s="44" t="str">
        <f t="shared" si="521"/>
        <v>ГБУЗ АО Городская поликлиника №8 им. Н.И. Пирогова</v>
      </c>
      <c r="C681" s="298"/>
      <c r="D681" s="19" t="str">
        <f t="shared" si="523"/>
        <v>ПМСП, не включенная в базовую программу ОМС</v>
      </c>
      <c r="E681" s="288"/>
      <c r="F681" s="44" t="str">
        <f t="shared" si="531"/>
        <v>амбулаторно</v>
      </c>
      <c r="G681" s="288"/>
      <c r="H681" s="44" t="str">
        <f t="shared" si="532"/>
        <v>Первичная медико-санитарная помощь, в части диагностики и лечения</v>
      </c>
      <c r="I681" s="289"/>
      <c r="J681" s="44" t="str">
        <f t="shared" si="524"/>
        <v>психотерапия</v>
      </c>
      <c r="K681" s="69" t="s">
        <v>133</v>
      </c>
      <c r="L681" s="65" t="s">
        <v>118</v>
      </c>
      <c r="M681" s="66" t="s">
        <v>42</v>
      </c>
      <c r="N681" s="96">
        <v>626</v>
      </c>
      <c r="O681" s="96">
        <v>470</v>
      </c>
      <c r="P681" s="174" t="str">
        <f t="shared" si="540"/>
        <v/>
      </c>
      <c r="Q681" s="175">
        <f t="shared" si="533"/>
        <v>100.10649627263044</v>
      </c>
      <c r="R681" s="280"/>
      <c r="S681" s="281"/>
      <c r="T681" s="273"/>
      <c r="U681" s="306"/>
      <c r="V681" s="288"/>
      <c r="W681" s="308"/>
      <c r="X681" s="304"/>
    </row>
    <row r="682" spans="1:24" s="4" customFormat="1" ht="28.5" customHeight="1" thickBot="1" x14ac:dyDescent="0.3">
      <c r="A682" s="323"/>
      <c r="B682" s="44" t="str">
        <f t="shared" si="521"/>
        <v>ГБУЗ АО Городская поликлиника №8 им. Н.И. Пирогова</v>
      </c>
      <c r="C682" s="298"/>
      <c r="D682" s="19" t="str">
        <f t="shared" si="523"/>
        <v>ПМСП, не включенная в базовую программу ОМС</v>
      </c>
      <c r="E682" s="288"/>
      <c r="F682" s="44" t="str">
        <f t="shared" si="531"/>
        <v>амбулаторно</v>
      </c>
      <c r="G682" s="288"/>
      <c r="H682" s="44" t="str">
        <f t="shared" si="532"/>
        <v>Первичная медико-санитарная помощь, в части диагностики и лечения</v>
      </c>
      <c r="I682" s="287" t="s">
        <v>240</v>
      </c>
      <c r="J682" s="44" t="str">
        <f t="shared" si="524"/>
        <v>Вакцинация</v>
      </c>
      <c r="K682" s="67" t="s">
        <v>128</v>
      </c>
      <c r="L682" s="67" t="s">
        <v>3</v>
      </c>
      <c r="M682" s="67" t="s">
        <v>5</v>
      </c>
      <c r="N682" s="98">
        <v>99</v>
      </c>
      <c r="O682" s="98">
        <v>99</v>
      </c>
      <c r="P682" s="174">
        <f t="shared" si="540"/>
        <v>100</v>
      </c>
      <c r="Q682" s="175" t="str">
        <f t="shared" si="533"/>
        <v/>
      </c>
      <c r="R682" s="276">
        <f>IFERROR(AVERAGE(P682:P683),"")</f>
        <v>100</v>
      </c>
      <c r="S682" s="274">
        <f>AVERAGE(Q682:Q683)</f>
        <v>0</v>
      </c>
      <c r="T682" s="272">
        <f t="shared" ref="T682" si="543">IFERROR((R682*0.7+S682*0.3)*2,S682*2)</f>
        <v>140</v>
      </c>
      <c r="U682" s="301" t="str">
        <f t="shared" ref="U682" si="544">IF(T682&lt;170,"ГЗ по услуге (работе) НЕ выполнено","")&amp;IF(AND(T682&gt;=170,T682&lt;=200),"ГЗ по услуге (работе) выполнено","")&amp;IF(T682&gt;200,"ГЗ по услуге (работе) ПЕРЕвыполнено","")</f>
        <v>ГЗ по услуге (работе) НЕ выполнено</v>
      </c>
      <c r="V682" s="288"/>
      <c r="W682" s="308"/>
      <c r="X682" s="304"/>
    </row>
    <row r="683" spans="1:24" s="4" customFormat="1" ht="27.75" customHeight="1" thickBot="1" x14ac:dyDescent="0.3">
      <c r="A683" s="323"/>
      <c r="B683" s="44" t="str">
        <f t="shared" si="521"/>
        <v>ГБУЗ АО Городская поликлиника №8 им. Н.И. Пирогова</v>
      </c>
      <c r="C683" s="299"/>
      <c r="D683" s="19" t="str">
        <f t="shared" si="523"/>
        <v>ПМСП, не включенная в базовую программу ОМС</v>
      </c>
      <c r="E683" s="289"/>
      <c r="F683" s="44" t="str">
        <f t="shared" si="531"/>
        <v>амбулаторно</v>
      </c>
      <c r="G683" s="289"/>
      <c r="H683" s="44" t="str">
        <f t="shared" si="532"/>
        <v>Первичная медико-санитарная помощь, в части диагностики и лечения</v>
      </c>
      <c r="I683" s="289"/>
      <c r="J683" s="44" t="str">
        <f t="shared" si="524"/>
        <v>Вакцинация</v>
      </c>
      <c r="K683" s="69" t="s">
        <v>40</v>
      </c>
      <c r="L683" s="65" t="s">
        <v>118</v>
      </c>
      <c r="M683" s="66" t="s">
        <v>42</v>
      </c>
      <c r="N683" s="96">
        <v>10</v>
      </c>
      <c r="O683" s="96">
        <v>0</v>
      </c>
      <c r="P683" s="174" t="str">
        <f t="shared" si="540"/>
        <v/>
      </c>
      <c r="Q683" s="270">
        <f t="shared" si="533"/>
        <v>0</v>
      </c>
      <c r="R683" s="280"/>
      <c r="S683" s="281"/>
      <c r="T683" s="273"/>
      <c r="U683" s="306"/>
      <c r="V683" s="289"/>
      <c r="W683" s="308"/>
      <c r="X683" s="304"/>
    </row>
    <row r="684" spans="1:24" s="4" customFormat="1" ht="26.25" customHeight="1" thickBot="1" x14ac:dyDescent="0.3">
      <c r="A684" s="323"/>
      <c r="B684" s="44" t="str">
        <f t="shared" si="521"/>
        <v>ГБУЗ АО Городская поликлиника №8 им. Н.И. Пирогова</v>
      </c>
      <c r="C684" s="318" t="s">
        <v>71</v>
      </c>
      <c r="D684" s="19" t="str">
        <f t="shared" si="523"/>
        <v>Паллиативная медицинская помощь</v>
      </c>
      <c r="E684" s="284" t="s">
        <v>137</v>
      </c>
      <c r="F684" s="44" t="str">
        <f t="shared" si="531"/>
        <v>амбулаторно</v>
      </c>
      <c r="G684" s="284" t="s">
        <v>47</v>
      </c>
      <c r="H684" s="44" t="str">
        <f t="shared" si="532"/>
        <v>Не предусмотрено</v>
      </c>
      <c r="I684" s="284" t="s">
        <v>71</v>
      </c>
      <c r="J684" s="44" t="str">
        <f t="shared" si="524"/>
        <v>Паллиативная медицинская помощь</v>
      </c>
      <c r="K684" s="68" t="s">
        <v>128</v>
      </c>
      <c r="L684" s="68" t="s">
        <v>3</v>
      </c>
      <c r="M684" s="68" t="s">
        <v>5</v>
      </c>
      <c r="N684" s="98">
        <v>99</v>
      </c>
      <c r="O684" s="98">
        <v>99</v>
      </c>
      <c r="P684" s="174">
        <f t="shared" si="540"/>
        <v>100</v>
      </c>
      <c r="Q684" s="175" t="str">
        <f t="shared" si="533"/>
        <v/>
      </c>
      <c r="R684" s="283">
        <f>IFERROR(AVERAGE(P684:P685),"")</f>
        <v>100</v>
      </c>
      <c r="S684" s="282">
        <f>AVERAGE(Q684:Q685)</f>
        <v>100</v>
      </c>
      <c r="T684" s="279">
        <f>IFERROR((R684*0.7+S684*0.3)*2,S684*2)</f>
        <v>200</v>
      </c>
      <c r="U684" s="290" t="str">
        <f>IF(T684&lt;170,"ГЗ по услуге (работе) НЕ выполнено","")&amp;IF(AND(T684&gt;=170,T684&lt;=200),"ГЗ по услуге (работе) выполнено","")&amp;IF(T684&gt;200,"ГЗ по услуге (работе) ПЕРЕвыполнено","")</f>
        <v>ГЗ по услуге (работе) выполнено</v>
      </c>
      <c r="V684" s="300"/>
      <c r="W684" s="308"/>
      <c r="X684" s="304"/>
    </row>
    <row r="685" spans="1:24" s="4" customFormat="1" ht="28.5" customHeight="1" thickBot="1" x14ac:dyDescent="0.3">
      <c r="A685" s="323"/>
      <c r="B685" s="44" t="str">
        <f t="shared" si="521"/>
        <v>ГБУЗ АО Городская поликлиника №8 им. Н.И. Пирогова</v>
      </c>
      <c r="C685" s="319"/>
      <c r="D685" s="19" t="str">
        <f t="shared" si="523"/>
        <v>Паллиативная медицинская помощь</v>
      </c>
      <c r="E685" s="286"/>
      <c r="F685" s="44" t="str">
        <f t="shared" si="531"/>
        <v>амбулаторно</v>
      </c>
      <c r="G685" s="286"/>
      <c r="H685" s="44" t="str">
        <f t="shared" si="532"/>
        <v>Не предусмотрено</v>
      </c>
      <c r="I685" s="286"/>
      <c r="J685" s="44" t="str">
        <f t="shared" si="524"/>
        <v>Паллиативная медицинская помощь</v>
      </c>
      <c r="K685" s="69" t="s">
        <v>40</v>
      </c>
      <c r="L685" s="70" t="s">
        <v>118</v>
      </c>
      <c r="M685" s="76" t="s">
        <v>42</v>
      </c>
      <c r="N685" s="162">
        <v>2200</v>
      </c>
      <c r="O685" s="162">
        <v>1650</v>
      </c>
      <c r="P685" s="174" t="str">
        <f t="shared" si="540"/>
        <v/>
      </c>
      <c r="Q685" s="175">
        <f t="shared" si="533"/>
        <v>100</v>
      </c>
      <c r="R685" s="283"/>
      <c r="S685" s="282"/>
      <c r="T685" s="279"/>
      <c r="U685" s="290"/>
      <c r="V685" s="300"/>
      <c r="W685" s="308"/>
      <c r="X685" s="304"/>
    </row>
    <row r="686" spans="1:24" s="4" customFormat="1" ht="32.25" customHeight="1" thickBot="1" x14ac:dyDescent="0.3">
      <c r="A686" s="323"/>
      <c r="B686" s="44" t="str">
        <f t="shared" si="521"/>
        <v>ГБУЗ АО Городская поликлиника №8 им. Н.И. Пирогова</v>
      </c>
      <c r="C686" s="318" t="s">
        <v>338</v>
      </c>
      <c r="D686" s="19" t="str">
        <f t="shared" si="523"/>
        <v>Содержание (эксплуатация) имущества, находящего в собственности Астраханской области</v>
      </c>
      <c r="E686" s="295" t="s">
        <v>275</v>
      </c>
      <c r="F686" s="44" t="str">
        <f t="shared" si="531"/>
        <v>заключение договоров</v>
      </c>
      <c r="G686" s="284" t="s">
        <v>277</v>
      </c>
      <c r="H686" s="44" t="str">
        <f t="shared" si="53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86" s="284" t="s">
        <v>276</v>
      </c>
      <c r="J686" s="44" t="str">
        <f t="shared" si="524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86" s="67" t="s">
        <v>340</v>
      </c>
      <c r="L686" s="70" t="s">
        <v>3</v>
      </c>
      <c r="M686" s="67" t="s">
        <v>5</v>
      </c>
      <c r="N686" s="98">
        <v>100</v>
      </c>
      <c r="O686" s="98">
        <v>100</v>
      </c>
      <c r="P686" s="174">
        <f t="shared" si="540"/>
        <v>100</v>
      </c>
      <c r="Q686" s="175" t="str">
        <f t="shared" si="533"/>
        <v/>
      </c>
      <c r="R686" s="283">
        <f>IFERROR(AVERAGE(P686:P687),"")</f>
        <v>100</v>
      </c>
      <c r="S686" s="282">
        <f>AVERAGE(Q686:Q687)</f>
        <v>100</v>
      </c>
      <c r="T686" s="279">
        <f>IFERROR((R686*0.7+S686*0.3)*2,S686*2)</f>
        <v>200</v>
      </c>
      <c r="U686" s="290" t="str">
        <f>IF(T686&lt;170,"ГЗ по услуге (работе) НЕ выполнено","")&amp;IF(AND(T686&gt;=170,T686&lt;=200),"ГЗ по услуге (работе) выполнено","")&amp;IF(T686&gt;200,"ГЗ по услуге (работе) ПЕРЕвыполнено","")</f>
        <v>ГЗ по услуге (работе) выполнено</v>
      </c>
      <c r="V686" s="300"/>
      <c r="W686" s="308"/>
      <c r="X686" s="304"/>
    </row>
    <row r="687" spans="1:24" s="4" customFormat="1" ht="30.75" customHeight="1" thickBot="1" x14ac:dyDescent="0.3">
      <c r="A687" s="324"/>
      <c r="B687" s="44" t="str">
        <f t="shared" si="521"/>
        <v>ГБУЗ АО Городская поликлиника №8 им. Н.И. Пирогова</v>
      </c>
      <c r="C687" s="320"/>
      <c r="D687" s="19" t="str">
        <f t="shared" si="523"/>
        <v>Содержание (эксплуатация) имущества, находящего в собственности Астраханской области</v>
      </c>
      <c r="E687" s="295"/>
      <c r="F687" s="44" t="str">
        <f t="shared" si="531"/>
        <v>заключение договоров</v>
      </c>
      <c r="G687" s="286"/>
      <c r="H687" s="44" t="str">
        <f t="shared" si="53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87" s="286"/>
      <c r="J687" s="44" t="str">
        <f t="shared" si="524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87" s="72" t="s">
        <v>232</v>
      </c>
      <c r="L687" s="70" t="s">
        <v>228</v>
      </c>
      <c r="M687" s="66" t="s">
        <v>42</v>
      </c>
      <c r="N687" s="261">
        <v>17.3</v>
      </c>
      <c r="O687" s="96">
        <v>17.3</v>
      </c>
      <c r="P687" s="174" t="str">
        <f t="shared" si="540"/>
        <v/>
      </c>
      <c r="Q687" s="175">
        <f>IF(AND(N687&lt;&gt;0,M687="объем"),(O687/N687*100),"")</f>
        <v>100</v>
      </c>
      <c r="R687" s="283"/>
      <c r="S687" s="282"/>
      <c r="T687" s="279"/>
      <c r="U687" s="290"/>
      <c r="V687" s="300"/>
      <c r="W687" s="309"/>
      <c r="X687" s="305"/>
    </row>
    <row r="688" spans="1:24" s="4" customFormat="1" ht="28.5" customHeight="1" thickBot="1" x14ac:dyDescent="0.3">
      <c r="A688" s="292" t="s">
        <v>272</v>
      </c>
      <c r="B688" s="44" t="str">
        <f t="shared" si="521"/>
        <v>ГБУЗ АО Городская поликлиника № 10</v>
      </c>
      <c r="C688" s="318" t="s">
        <v>119</v>
      </c>
      <c r="D688" s="19" t="str">
        <f t="shared" si="523"/>
        <v>ПМСП, не включенная в базовую программу ОМС</v>
      </c>
      <c r="E688" s="284" t="s">
        <v>137</v>
      </c>
      <c r="F688" s="44" t="str">
        <f t="shared" si="531"/>
        <v>амбулаторно</v>
      </c>
      <c r="G688" s="284" t="s">
        <v>39</v>
      </c>
      <c r="H688" s="44" t="str">
        <f t="shared" si="532"/>
        <v>Первичная медико-санитарная помощь, в части диагностики и лечения</v>
      </c>
      <c r="I688" s="287" t="s">
        <v>65</v>
      </c>
      <c r="J688" s="44" t="str">
        <f t="shared" si="524"/>
        <v>психотерапия</v>
      </c>
      <c r="K688" s="67" t="s">
        <v>128</v>
      </c>
      <c r="L688" s="70" t="s">
        <v>3</v>
      </c>
      <c r="M688" s="67" t="s">
        <v>5</v>
      </c>
      <c r="N688" s="98">
        <v>99</v>
      </c>
      <c r="O688" s="98">
        <v>99</v>
      </c>
      <c r="P688" s="174">
        <f t="shared" si="540"/>
        <v>100</v>
      </c>
      <c r="Q688" s="204"/>
      <c r="R688" s="276">
        <f>IFERROR(AVERAGE(P688:P689),"")</f>
        <v>100</v>
      </c>
      <c r="S688" s="274">
        <f>AVERAGE(Q688:Q689)</f>
        <v>11.102622867328749</v>
      </c>
      <c r="T688" s="272">
        <f>IFERROR((R688*0.7+S688*0.3)*2,S688*2)</f>
        <v>146.66157372039726</v>
      </c>
      <c r="U688" s="301" t="str">
        <f>IF(T688&lt;170,"ГЗ по услуге (работе) НЕ выполнено","")&amp;IF(AND(T688&gt;=170,T688&lt;=200),"ГЗ по услуге (работе) выполнено","")&amp;IF(T688&gt;200,"ГЗ по услуге (работе) ПЕРЕвыполнено","")</f>
        <v>ГЗ по услуге (работе) НЕ выполнено</v>
      </c>
      <c r="V688" s="287"/>
      <c r="W688" s="307">
        <f>AVERAGE(T688:T697)</f>
        <v>178.53676873756541</v>
      </c>
      <c r="X688" s="303" t="str">
        <f>IF(W688&lt;170,"ГЗ по учреждению не выполнено","")&amp;IF(AND(W688&gt;=170,W688&lt;=200),"ГЗ по учреждению выполнено","")&amp;IF(W688&gt;200,"ГЗ по учреждению перевыполнено","")</f>
        <v>ГЗ по учреждению выполнено</v>
      </c>
    </row>
    <row r="689" spans="1:24" s="4" customFormat="1" ht="28.5" customHeight="1" thickBot="1" x14ac:dyDescent="0.3">
      <c r="A689" s="293"/>
      <c r="B689" s="44" t="str">
        <f t="shared" si="521"/>
        <v>ГБУЗ АО Городская поликлиника № 10</v>
      </c>
      <c r="C689" s="327"/>
      <c r="D689" s="19" t="str">
        <f t="shared" si="523"/>
        <v>ПМСП, не включенная в базовую программу ОМС</v>
      </c>
      <c r="E689" s="285"/>
      <c r="F689" s="44" t="str">
        <f t="shared" si="531"/>
        <v>амбулаторно</v>
      </c>
      <c r="G689" s="285"/>
      <c r="H689" s="44" t="str">
        <f t="shared" si="532"/>
        <v>Первичная медико-санитарная помощь, в части диагностики и лечения</v>
      </c>
      <c r="I689" s="288"/>
      <c r="J689" s="44" t="str">
        <f t="shared" si="524"/>
        <v>психотерапия</v>
      </c>
      <c r="K689" s="69" t="s">
        <v>40</v>
      </c>
      <c r="L689" s="70" t="s">
        <v>118</v>
      </c>
      <c r="M689" s="66" t="s">
        <v>42</v>
      </c>
      <c r="N689" s="162">
        <v>1309</v>
      </c>
      <c r="O689" s="96">
        <v>109</v>
      </c>
      <c r="P689" s="174"/>
      <c r="Q689" s="270">
        <f t="shared" si="533"/>
        <v>11.102622867328749</v>
      </c>
      <c r="R689" s="280"/>
      <c r="S689" s="281"/>
      <c r="T689" s="273"/>
      <c r="U689" s="306"/>
      <c r="V689" s="288"/>
      <c r="W689" s="308"/>
      <c r="X689" s="304"/>
    </row>
    <row r="690" spans="1:24" s="4" customFormat="1" ht="28.5" customHeight="1" thickBot="1" x14ac:dyDescent="0.3">
      <c r="A690" s="293"/>
      <c r="B690" s="44" t="str">
        <f t="shared" si="521"/>
        <v>ГБУЗ АО Городская поликлиника № 10</v>
      </c>
      <c r="C690" s="327"/>
      <c r="D690" s="19" t="str">
        <f t="shared" si="523"/>
        <v>ПМСП, не включенная в базовую программу ОМС</v>
      </c>
      <c r="E690" s="285"/>
      <c r="F690" s="44" t="str">
        <f t="shared" si="531"/>
        <v>амбулаторно</v>
      </c>
      <c r="G690" s="285"/>
      <c r="H690" s="44" t="str">
        <f t="shared" si="532"/>
        <v>Первичная медико-санитарная помощь, в части диагностики и лечения</v>
      </c>
      <c r="I690" s="288"/>
      <c r="J690" s="44" t="str">
        <f t="shared" si="524"/>
        <v>психотерапия</v>
      </c>
      <c r="K690" s="67" t="s">
        <v>128</v>
      </c>
      <c r="L690" s="68" t="s">
        <v>3</v>
      </c>
      <c r="M690" s="67" t="s">
        <v>5</v>
      </c>
      <c r="N690" s="98">
        <v>99</v>
      </c>
      <c r="O690" s="98">
        <v>99</v>
      </c>
      <c r="P690" s="174">
        <f t="shared" si="540"/>
        <v>100</v>
      </c>
      <c r="Q690" s="204"/>
      <c r="R690" s="276">
        <f>IFERROR(AVERAGE(P690:P691),"")</f>
        <v>100</v>
      </c>
      <c r="S690" s="274">
        <f>AVERAGE(Q690:Q691)</f>
        <v>11.851851851851853</v>
      </c>
      <c r="T690" s="272">
        <f>IFERROR((R690*0.7+S690*0.3)*2,S690*2)</f>
        <v>147.11111111111111</v>
      </c>
      <c r="U690" s="301" t="str">
        <f>IF(T690&lt;170,"ГЗ по услуге (работе) НЕ выполнено","")&amp;IF(AND(T690&gt;=170,T690&lt;=200),"ГЗ по услуге (работе) выполнено","")&amp;IF(T690&gt;200,"ГЗ по услуге (работе) ПЕРЕвыполнено","")</f>
        <v>ГЗ по услуге (работе) НЕ выполнено</v>
      </c>
      <c r="V690" s="288"/>
      <c r="W690" s="308"/>
      <c r="X690" s="304"/>
    </row>
    <row r="691" spans="1:24" s="4" customFormat="1" ht="28.5" customHeight="1" thickBot="1" x14ac:dyDescent="0.3">
      <c r="A691" s="293"/>
      <c r="B691" s="44" t="str">
        <f t="shared" si="521"/>
        <v>ГБУЗ АО Городская поликлиника № 10</v>
      </c>
      <c r="C691" s="319"/>
      <c r="D691" s="19" t="str">
        <f t="shared" si="523"/>
        <v>ПМСП, не включенная в базовую программу ОМС</v>
      </c>
      <c r="E691" s="286"/>
      <c r="F691" s="44" t="str">
        <f t="shared" si="531"/>
        <v>амбулаторно</v>
      </c>
      <c r="G691" s="286"/>
      <c r="H691" s="44" t="str">
        <f t="shared" si="532"/>
        <v>Первичная медико-санитарная помощь, в части диагностики и лечения</v>
      </c>
      <c r="I691" s="289"/>
      <c r="J691" s="44" t="str">
        <f t="shared" si="524"/>
        <v>психотерапия</v>
      </c>
      <c r="K691" s="69" t="s">
        <v>133</v>
      </c>
      <c r="L691" s="70" t="s">
        <v>118</v>
      </c>
      <c r="M691" s="66" t="s">
        <v>42</v>
      </c>
      <c r="N691" s="96">
        <v>90</v>
      </c>
      <c r="O691" s="96">
        <v>8</v>
      </c>
      <c r="P691" s="174" t="str">
        <f t="shared" si="540"/>
        <v/>
      </c>
      <c r="Q691" s="270">
        <f t="shared" si="533"/>
        <v>11.851851851851853</v>
      </c>
      <c r="R691" s="280"/>
      <c r="S691" s="281"/>
      <c r="T691" s="273"/>
      <c r="U691" s="306"/>
      <c r="V691" s="289"/>
      <c r="W691" s="308"/>
      <c r="X691" s="304"/>
    </row>
    <row r="692" spans="1:24" s="4" customFormat="1" ht="28.5" customHeight="1" thickBot="1" x14ac:dyDescent="0.3">
      <c r="A692" s="293"/>
      <c r="B692" s="44" t="str">
        <f t="shared" si="521"/>
        <v>ГБУЗ АО Городская поликлиника № 10</v>
      </c>
      <c r="C692" s="318" t="s">
        <v>71</v>
      </c>
      <c r="D692" s="19" t="str">
        <f t="shared" si="523"/>
        <v>Паллиативная медицинская помощь</v>
      </c>
      <c r="E692" s="284" t="s">
        <v>137</v>
      </c>
      <c r="F692" s="44" t="str">
        <f t="shared" si="531"/>
        <v>амбулаторно</v>
      </c>
      <c r="G692" s="284" t="s">
        <v>47</v>
      </c>
      <c r="H692" s="44" t="str">
        <f t="shared" si="532"/>
        <v>Не предусмотрено</v>
      </c>
      <c r="I692" s="284" t="s">
        <v>71</v>
      </c>
      <c r="J692" s="44" t="str">
        <f t="shared" si="524"/>
        <v>Паллиативная медицинская помощь</v>
      </c>
      <c r="K692" s="68" t="s">
        <v>128</v>
      </c>
      <c r="L692" s="68" t="s">
        <v>3</v>
      </c>
      <c r="M692" s="68" t="s">
        <v>5</v>
      </c>
      <c r="N692" s="98">
        <v>99</v>
      </c>
      <c r="O692" s="98">
        <v>99</v>
      </c>
      <c r="P692" s="174">
        <f t="shared" si="540"/>
        <v>100</v>
      </c>
      <c r="Q692" s="204"/>
      <c r="R692" s="283">
        <f>IFERROR(AVERAGE(P692:P693),"")</f>
        <v>100</v>
      </c>
      <c r="S692" s="282">
        <f>AVERAGE(Q692:Q693)</f>
        <v>99.798167986337518</v>
      </c>
      <c r="T692" s="279">
        <f>IFERROR((R692*0.7+S692*0.3)*2,S692*2)</f>
        <v>199.87890079180249</v>
      </c>
      <c r="U692" s="290" t="str">
        <f>IF(T692&lt;170,"ГЗ по услуге (работе) НЕ выполнено","")&amp;IF(AND(T692&gt;=170,T692&lt;=200),"ГЗ по услуге (работе) выполнено","")&amp;IF(T692&gt;200,"ГЗ по услуге (работе) ПЕРЕвыполнено","")</f>
        <v>ГЗ по услуге (работе) выполнено</v>
      </c>
      <c r="V692" s="300"/>
      <c r="W692" s="308"/>
      <c r="X692" s="304"/>
    </row>
    <row r="693" spans="1:24" s="4" customFormat="1" ht="31.5" customHeight="1" thickBot="1" x14ac:dyDescent="0.3">
      <c r="A693" s="293"/>
      <c r="B693" s="44" t="str">
        <f t="shared" si="521"/>
        <v>ГБУЗ АО Городская поликлиника № 10</v>
      </c>
      <c r="C693" s="319"/>
      <c r="D693" s="19" t="str">
        <f t="shared" si="523"/>
        <v>Паллиативная медицинская помощь</v>
      </c>
      <c r="E693" s="286"/>
      <c r="F693" s="44" t="str">
        <f t="shared" si="531"/>
        <v>амбулаторно</v>
      </c>
      <c r="G693" s="286"/>
      <c r="H693" s="44" t="str">
        <f t="shared" si="532"/>
        <v>Не предусмотрено</v>
      </c>
      <c r="I693" s="285"/>
      <c r="J693" s="44" t="str">
        <f t="shared" si="524"/>
        <v>Паллиативная медицинская помощь</v>
      </c>
      <c r="K693" s="69" t="s">
        <v>40</v>
      </c>
      <c r="L693" s="70" t="s">
        <v>118</v>
      </c>
      <c r="M693" s="76" t="s">
        <v>42</v>
      </c>
      <c r="N693" s="162">
        <v>2147</v>
      </c>
      <c r="O693" s="162">
        <v>1607</v>
      </c>
      <c r="P693" s="174" t="str">
        <f t="shared" si="540"/>
        <v/>
      </c>
      <c r="Q693" s="204">
        <f t="shared" si="533"/>
        <v>99.798167986337518</v>
      </c>
      <c r="R693" s="283"/>
      <c r="S693" s="282"/>
      <c r="T693" s="279"/>
      <c r="U693" s="290"/>
      <c r="V693" s="300"/>
      <c r="W693" s="308"/>
      <c r="X693" s="304"/>
    </row>
    <row r="694" spans="1:24" s="4" customFormat="1" ht="31.5" customHeight="1" thickBot="1" x14ac:dyDescent="0.3">
      <c r="A694" s="293"/>
      <c r="B694" s="44" t="str">
        <f t="shared" si="521"/>
        <v>ГБУЗ АО Городская поликлиника № 10</v>
      </c>
      <c r="C694" s="318" t="s">
        <v>292</v>
      </c>
      <c r="D694" s="19" t="str">
        <f t="shared" si="523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694" s="284" t="s">
        <v>137</v>
      </c>
      <c r="F694" s="44" t="str">
        <f t="shared" si="531"/>
        <v>амбулаторно</v>
      </c>
      <c r="G694" s="284" t="s">
        <v>47</v>
      </c>
      <c r="H694" s="44" t="str">
        <f t="shared" si="532"/>
        <v>Не предусмотрено</v>
      </c>
      <c r="I694" s="285" t="s">
        <v>47</v>
      </c>
      <c r="J694" s="44" t="str">
        <f t="shared" si="524"/>
        <v>Не предусмотрено</v>
      </c>
      <c r="K694" s="80" t="s">
        <v>294</v>
      </c>
      <c r="L694" s="68" t="s">
        <v>3</v>
      </c>
      <c r="M694" s="68" t="s">
        <v>5</v>
      </c>
      <c r="N694" s="98">
        <v>99</v>
      </c>
      <c r="O694" s="98">
        <v>99</v>
      </c>
      <c r="P694" s="174">
        <f t="shared" si="540"/>
        <v>100</v>
      </c>
      <c r="Q694" s="204"/>
      <c r="R694" s="283">
        <f>IFERROR(AVERAGE(P694:P695),"")</f>
        <v>100</v>
      </c>
      <c r="S694" s="282">
        <f>AVERAGE(Q694:Q695)</f>
        <v>98.387096774193552</v>
      </c>
      <c r="T694" s="279">
        <f>IFERROR((R694*0.7+S694*0.3)*2,S694*2)</f>
        <v>199.03225806451613</v>
      </c>
      <c r="U694" s="290" t="str">
        <f>IF(T694&lt;170,"ГЗ по услуге (работе) НЕ выполнено","")&amp;IF(AND(T694&gt;=170,T694&lt;=200),"ГЗ по услуге (работе) выполнено","")&amp;IF(T694&gt;200,"ГЗ по услуге (работе) ПЕРЕвыполнено","")</f>
        <v>ГЗ по услуге (работе) выполнено</v>
      </c>
      <c r="V694" s="287"/>
      <c r="W694" s="308"/>
      <c r="X694" s="304"/>
    </row>
    <row r="695" spans="1:24" s="4" customFormat="1" ht="31.5" customHeight="1" thickBot="1" x14ac:dyDescent="0.3">
      <c r="A695" s="293"/>
      <c r="B695" s="44" t="str">
        <f t="shared" si="521"/>
        <v>ГБУЗ АО Городская поликлиника № 10</v>
      </c>
      <c r="C695" s="319"/>
      <c r="D695" s="19" t="str">
        <f t="shared" si="523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695" s="286"/>
      <c r="F695" s="44" t="str">
        <f t="shared" si="531"/>
        <v>амбулаторно</v>
      </c>
      <c r="G695" s="286"/>
      <c r="H695" s="44" t="str">
        <f t="shared" si="532"/>
        <v>Не предусмотрено</v>
      </c>
      <c r="I695" s="286"/>
      <c r="J695" s="44" t="str">
        <f t="shared" si="524"/>
        <v>Не предусмотрено</v>
      </c>
      <c r="K695" s="69" t="s">
        <v>40</v>
      </c>
      <c r="L695" s="70" t="s">
        <v>118</v>
      </c>
      <c r="M695" s="76" t="s">
        <v>42</v>
      </c>
      <c r="N695" s="96">
        <v>2232</v>
      </c>
      <c r="O695" s="162">
        <v>1647</v>
      </c>
      <c r="P695" s="174" t="str">
        <f t="shared" si="540"/>
        <v/>
      </c>
      <c r="Q695" s="204">
        <f t="shared" si="533"/>
        <v>98.387096774193552</v>
      </c>
      <c r="R695" s="283"/>
      <c r="S695" s="282"/>
      <c r="T695" s="279"/>
      <c r="U695" s="290"/>
      <c r="V695" s="289"/>
      <c r="W695" s="308"/>
      <c r="X695" s="304"/>
    </row>
    <row r="696" spans="1:24" s="4" customFormat="1" ht="27" customHeight="1" thickBot="1" x14ac:dyDescent="0.3">
      <c r="A696" s="293"/>
      <c r="B696" s="44" t="str">
        <f t="shared" si="521"/>
        <v>ГБУЗ АО Городская поликлиника № 10</v>
      </c>
      <c r="C696" s="318" t="s">
        <v>338</v>
      </c>
      <c r="D696" s="19" t="str">
        <f t="shared" si="523"/>
        <v>Содержание (эксплуатация) имущества, находящего в собственности Астраханской области</v>
      </c>
      <c r="E696" s="295" t="s">
        <v>275</v>
      </c>
      <c r="F696" s="44" t="str">
        <f t="shared" si="531"/>
        <v>заключение договоров</v>
      </c>
      <c r="G696" s="284" t="s">
        <v>277</v>
      </c>
      <c r="H696" s="44" t="str">
        <f t="shared" si="53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96" s="284" t="s">
        <v>276</v>
      </c>
      <c r="J696" s="44" t="str">
        <f t="shared" si="524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96" s="67" t="s">
        <v>340</v>
      </c>
      <c r="L696" s="70" t="s">
        <v>3</v>
      </c>
      <c r="M696" s="67" t="s">
        <v>5</v>
      </c>
      <c r="N696" s="98">
        <v>100</v>
      </c>
      <c r="O696" s="98">
        <v>100</v>
      </c>
      <c r="P696" s="174">
        <f t="shared" si="540"/>
        <v>100</v>
      </c>
      <c r="Q696" s="175"/>
      <c r="R696" s="283">
        <f>IFERROR(AVERAGE(P696:P697),"")</f>
        <v>100</v>
      </c>
      <c r="S696" s="282">
        <f>AVERAGE(Q696:Q697)</f>
        <v>100</v>
      </c>
      <c r="T696" s="279">
        <f>IFERROR((R696*0.7+S696*0.3)*2,S696*2)</f>
        <v>200</v>
      </c>
      <c r="U696" s="290" t="str">
        <f>IF(T696&lt;170,"ГЗ по услуге (работе) НЕ выполнено","")&amp;IF(AND(T696&gt;=170,T696&lt;=200),"ГЗ по услуге (работе) выполнено","")&amp;IF(T696&gt;200,"ГЗ по услуге (работе) ПЕРЕвыполнено","")</f>
        <v>ГЗ по услуге (работе) выполнено</v>
      </c>
      <c r="V696" s="300"/>
      <c r="W696" s="308"/>
      <c r="X696" s="304"/>
    </row>
    <row r="697" spans="1:24" s="4" customFormat="1" ht="31.5" customHeight="1" thickBot="1" x14ac:dyDescent="0.3">
      <c r="A697" s="294"/>
      <c r="B697" s="44" t="str">
        <f t="shared" si="521"/>
        <v>ГБУЗ АО Городская поликлиника № 10</v>
      </c>
      <c r="C697" s="320"/>
      <c r="D697" s="19" t="str">
        <f t="shared" si="523"/>
        <v>Содержание (эксплуатация) имущества, находящего в собственности Астраханской области</v>
      </c>
      <c r="E697" s="295"/>
      <c r="F697" s="44" t="str">
        <f t="shared" si="531"/>
        <v>заключение договоров</v>
      </c>
      <c r="G697" s="286"/>
      <c r="H697" s="44" t="str">
        <f t="shared" si="53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97" s="286"/>
      <c r="J697" s="44" t="str">
        <f t="shared" si="524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97" s="72" t="s">
        <v>232</v>
      </c>
      <c r="L697" s="70" t="s">
        <v>228</v>
      </c>
      <c r="M697" s="66" t="s">
        <v>42</v>
      </c>
      <c r="N697" s="96">
        <v>7.4</v>
      </c>
      <c r="O697" s="96">
        <v>7.4</v>
      </c>
      <c r="P697" s="174" t="str">
        <f t="shared" si="540"/>
        <v/>
      </c>
      <c r="Q697" s="175">
        <f>IF(AND(N697&lt;&gt;0,M697="объем"),(O697/N697*100),"")</f>
        <v>100</v>
      </c>
      <c r="R697" s="283"/>
      <c r="S697" s="282"/>
      <c r="T697" s="279"/>
      <c r="U697" s="290"/>
      <c r="V697" s="300"/>
      <c r="W697" s="309"/>
      <c r="X697" s="305"/>
    </row>
    <row r="698" spans="1:24" s="4" customFormat="1" ht="24" customHeight="1" thickBot="1" x14ac:dyDescent="0.3">
      <c r="A698" s="321" t="s">
        <v>273</v>
      </c>
      <c r="B698" s="44" t="str">
        <f t="shared" si="521"/>
        <v>ГБУЗ АО ДГП №1</v>
      </c>
      <c r="C698" s="297" t="s">
        <v>119</v>
      </c>
      <c r="D698" s="19" t="str">
        <f t="shared" si="523"/>
        <v>ПМСП, не включенная в базовую программу ОМС</v>
      </c>
      <c r="E698" s="287" t="s">
        <v>137</v>
      </c>
      <c r="F698" s="44" t="str">
        <f t="shared" ref="F698:F733" si="545">IF(E698="",F697,E698)</f>
        <v>амбулаторно</v>
      </c>
      <c r="G698" s="287" t="s">
        <v>39</v>
      </c>
      <c r="H698" s="44" t="str">
        <f t="shared" ref="H698:H733" si="546">IF(G698="",H697,G698)</f>
        <v>Первичная медико-санитарная помощь, в части диагностики и лечения</v>
      </c>
      <c r="I698" s="287" t="s">
        <v>65</v>
      </c>
      <c r="J698" s="44" t="str">
        <f t="shared" ref="J698:J738" si="547">IF(I698="",J697,I698)</f>
        <v>психотерапия</v>
      </c>
      <c r="K698" s="67" t="s">
        <v>128</v>
      </c>
      <c r="L698" s="68" t="s">
        <v>3</v>
      </c>
      <c r="M698" s="68" t="s">
        <v>5</v>
      </c>
      <c r="N698" s="98">
        <v>99</v>
      </c>
      <c r="O698" s="98">
        <v>99</v>
      </c>
      <c r="P698" s="51">
        <f t="shared" ref="P698:P703" si="548">IF(AND(N698&lt;&gt;0,M698="Кач."),O698/N698*100,"")</f>
        <v>100</v>
      </c>
      <c r="Q698" s="51" t="str">
        <f>IF(AND(N698&lt;&gt;0,M698="объем"),(O698/N698*100),"")</f>
        <v/>
      </c>
      <c r="R698" s="276">
        <f>IFERROR(AVERAGE(P698:P700),"")</f>
        <v>100</v>
      </c>
      <c r="S698" s="274">
        <f>AVERAGE(Q698:Q700)</f>
        <v>100.02156101768004</v>
      </c>
      <c r="T698" s="272">
        <f>IFERROR((R698*0.7+S698*0.3)*2,S698*2)</f>
        <v>200.01293661060802</v>
      </c>
      <c r="U698" s="301" t="str">
        <f>IF(T698&lt;170,"ГЗ по услуге (работе) НЕ выполнено","")&amp;IF(AND(T698&gt;=170,T698&lt;=200),"ГЗ по услуге (работе) выполнено","")&amp;IF(T698&gt;200,"ГЗ по услуге (работе) ПЕРЕвыполнено","")</f>
        <v>ГЗ по услуге (работе) ПЕРЕвыполнено</v>
      </c>
      <c r="V698" s="287"/>
      <c r="W698" s="307">
        <f>AVERAGE(T698:T704)</f>
        <v>200.00431220353599</v>
      </c>
      <c r="X698" s="303" t="str">
        <f>IF(W698&lt;170,"ГЗ по учреждению не выполнено","")&amp;IF(AND(W698&gt;=170,W698&lt;=200),"ГЗ по учреждению выполнено","")&amp;IF(W698&gt;200,"ГЗ по учреждению перевыполнено","")</f>
        <v>ГЗ по учреждению перевыполнено</v>
      </c>
    </row>
    <row r="699" spans="1:24" s="4" customFormat="1" ht="24.6" customHeight="1" thickBot="1" x14ac:dyDescent="0.3">
      <c r="A699" s="321"/>
      <c r="B699" s="44" t="str">
        <f t="shared" si="521"/>
        <v>ГБУЗ АО ДГП №1</v>
      </c>
      <c r="C699" s="298"/>
      <c r="D699" s="19" t="str">
        <f t="shared" si="523"/>
        <v>ПМСП, не включенная в базовую программу ОМС</v>
      </c>
      <c r="E699" s="288"/>
      <c r="F699" s="44" t="str">
        <f t="shared" si="545"/>
        <v>амбулаторно</v>
      </c>
      <c r="G699" s="288"/>
      <c r="H699" s="44" t="str">
        <f t="shared" si="546"/>
        <v>Первичная медико-санитарная помощь, в части диагностики и лечения</v>
      </c>
      <c r="I699" s="288"/>
      <c r="J699" s="44" t="str">
        <f t="shared" si="547"/>
        <v>психотерапия</v>
      </c>
      <c r="K699" s="69" t="s">
        <v>40</v>
      </c>
      <c r="L699" s="65" t="s">
        <v>118</v>
      </c>
      <c r="M699" s="66" t="s">
        <v>42</v>
      </c>
      <c r="N699" s="96">
        <v>780</v>
      </c>
      <c r="O699" s="96">
        <v>585</v>
      </c>
      <c r="P699" s="177" t="str">
        <f t="shared" si="548"/>
        <v/>
      </c>
      <c r="Q699" s="52">
        <f t="shared" ref="Q699:Q703" si="549">IF(AND(N699&lt;&gt;0,M699="объем"),(O699/N699*100)/$Y$2*12,"")</f>
        <v>100</v>
      </c>
      <c r="R699" s="280"/>
      <c r="S699" s="281"/>
      <c r="T699" s="273"/>
      <c r="U699" s="306"/>
      <c r="V699" s="288"/>
      <c r="W699" s="308"/>
      <c r="X699" s="304"/>
    </row>
    <row r="700" spans="1:24" s="4" customFormat="1" ht="24.6" customHeight="1" thickBot="1" x14ac:dyDescent="0.3">
      <c r="A700" s="321"/>
      <c r="B700" s="44" t="str">
        <f t="shared" si="521"/>
        <v>ГБУЗ АО ДГП №1</v>
      </c>
      <c r="C700" s="299"/>
      <c r="D700" s="19" t="str">
        <f t="shared" ref="D700:D704" si="550">IF(C700="",D699,C700)</f>
        <v>ПМСП, не включенная в базовую программу ОМС</v>
      </c>
      <c r="E700" s="289"/>
      <c r="F700" s="44" t="str">
        <f t="shared" si="545"/>
        <v>амбулаторно</v>
      </c>
      <c r="G700" s="289"/>
      <c r="H700" s="44" t="str">
        <f t="shared" si="546"/>
        <v>Первичная медико-санитарная помощь, в части диагностики и лечения</v>
      </c>
      <c r="I700" s="289"/>
      <c r="J700" s="44" t="str">
        <f t="shared" si="547"/>
        <v>психотерапия</v>
      </c>
      <c r="K700" s="69" t="s">
        <v>133</v>
      </c>
      <c r="L700" s="65" t="s">
        <v>118</v>
      </c>
      <c r="M700" s="66" t="s">
        <v>42</v>
      </c>
      <c r="N700" s="96">
        <v>773</v>
      </c>
      <c r="O700" s="96">
        <v>580</v>
      </c>
      <c r="P700" s="177" t="str">
        <f t="shared" si="548"/>
        <v/>
      </c>
      <c r="Q700" s="176">
        <f t="shared" si="549"/>
        <v>100.04312203536008</v>
      </c>
      <c r="R700" s="277"/>
      <c r="S700" s="275"/>
      <c r="T700" s="278"/>
      <c r="U700" s="302"/>
      <c r="V700" s="289"/>
      <c r="W700" s="308"/>
      <c r="X700" s="304"/>
    </row>
    <row r="701" spans="1:24" s="4" customFormat="1" ht="29.25" customHeight="1" thickBot="1" x14ac:dyDescent="0.3">
      <c r="A701" s="321"/>
      <c r="B701" s="44" t="str">
        <f t="shared" si="521"/>
        <v>ГБУЗ АО ДГП №1</v>
      </c>
      <c r="C701" s="297" t="s">
        <v>292</v>
      </c>
      <c r="D701" s="19" t="str">
        <f t="shared" si="550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701" s="287" t="s">
        <v>137</v>
      </c>
      <c r="F701" s="44" t="str">
        <f t="shared" si="545"/>
        <v>амбулаторно</v>
      </c>
      <c r="G701" s="287" t="s">
        <v>47</v>
      </c>
      <c r="H701" s="44" t="str">
        <f t="shared" si="546"/>
        <v>Не предусмотрено</v>
      </c>
      <c r="I701" s="287" t="s">
        <v>47</v>
      </c>
      <c r="J701" s="44" t="str">
        <f t="shared" si="547"/>
        <v>Не предусмотрено</v>
      </c>
      <c r="K701" s="80" t="s">
        <v>294</v>
      </c>
      <c r="L701" s="67" t="s">
        <v>3</v>
      </c>
      <c r="M701" s="67" t="s">
        <v>5</v>
      </c>
      <c r="N701" s="98">
        <v>99</v>
      </c>
      <c r="O701" s="98">
        <v>99</v>
      </c>
      <c r="P701" s="177">
        <f t="shared" si="548"/>
        <v>100</v>
      </c>
      <c r="Q701" s="176" t="str">
        <f t="shared" si="549"/>
        <v/>
      </c>
      <c r="R701" s="276">
        <f>IFERROR(AVERAGE(P701:P702),"")</f>
        <v>100</v>
      </c>
      <c r="S701" s="274">
        <f>AVERAGE(Q701:Q702)</f>
        <v>100</v>
      </c>
      <c r="T701" s="272">
        <f t="shared" ref="T701" si="551">IFERROR((R701*0.7+S701*0.3)*2,S701*2)</f>
        <v>200</v>
      </c>
      <c r="U701" s="301" t="str">
        <f>IF(T701&lt;170,"ГЗ по услуге (работе) НЕ выполнено","")&amp;IF(AND(T701&gt;=170,T701&lt;=200),"ГЗ по услуге (работе) выполнено","")&amp;IF(T701&gt;200,"ГЗ по услуге (работе) ПЕРЕвыполнено","")</f>
        <v>ГЗ по услуге (работе) выполнено</v>
      </c>
      <c r="V701" s="287"/>
      <c r="W701" s="308"/>
      <c r="X701" s="304"/>
    </row>
    <row r="702" spans="1:24" s="4" customFormat="1" ht="51.75" customHeight="1" thickBot="1" x14ac:dyDescent="0.3">
      <c r="A702" s="321"/>
      <c r="B702" s="44" t="str">
        <f t="shared" si="521"/>
        <v>ГБУЗ АО ДГП №1</v>
      </c>
      <c r="C702" s="299"/>
      <c r="D702" s="19" t="str">
        <f t="shared" si="550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702" s="289"/>
      <c r="F702" s="44" t="str">
        <f t="shared" si="545"/>
        <v>амбулаторно</v>
      </c>
      <c r="G702" s="289"/>
      <c r="H702" s="44" t="str">
        <f t="shared" si="546"/>
        <v>Не предусмотрено</v>
      </c>
      <c r="I702" s="289"/>
      <c r="J702" s="44" t="str">
        <f t="shared" si="547"/>
        <v>Не предусмотрено</v>
      </c>
      <c r="K702" s="69" t="s">
        <v>40</v>
      </c>
      <c r="L702" s="65" t="s">
        <v>118</v>
      </c>
      <c r="M702" s="66" t="s">
        <v>42</v>
      </c>
      <c r="N702" s="96">
        <v>1488</v>
      </c>
      <c r="O702" s="96">
        <v>1116</v>
      </c>
      <c r="P702" s="177" t="str">
        <f t="shared" si="548"/>
        <v/>
      </c>
      <c r="Q702" s="176">
        <f t="shared" si="549"/>
        <v>100</v>
      </c>
      <c r="R702" s="277"/>
      <c r="S702" s="275"/>
      <c r="T702" s="278"/>
      <c r="U702" s="302"/>
      <c r="V702" s="289"/>
      <c r="W702" s="308"/>
      <c r="X702" s="304"/>
    </row>
    <row r="703" spans="1:24" s="4" customFormat="1" ht="33" customHeight="1" thickBot="1" x14ac:dyDescent="0.3">
      <c r="A703" s="321"/>
      <c r="B703" s="44" t="str">
        <f t="shared" si="521"/>
        <v>ГБУЗ АО ДГП №1</v>
      </c>
      <c r="C703" s="318" t="s">
        <v>338</v>
      </c>
      <c r="D703" s="19" t="str">
        <f t="shared" si="550"/>
        <v>Содержание (эксплуатация) имущества, находящего в собственности Астраханской области</v>
      </c>
      <c r="E703" s="295" t="s">
        <v>275</v>
      </c>
      <c r="F703" s="44" t="str">
        <f t="shared" si="545"/>
        <v>заключение договоров</v>
      </c>
      <c r="G703" s="284" t="s">
        <v>277</v>
      </c>
      <c r="H703" s="44" t="str">
        <f t="shared" si="546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03" s="284" t="s">
        <v>276</v>
      </c>
      <c r="J703" s="44" t="str">
        <f t="shared" si="547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03" s="67" t="s">
        <v>340</v>
      </c>
      <c r="L703" s="70" t="s">
        <v>3</v>
      </c>
      <c r="M703" s="67" t="s">
        <v>5</v>
      </c>
      <c r="N703" s="98">
        <v>100</v>
      </c>
      <c r="O703" s="98">
        <v>100</v>
      </c>
      <c r="P703" s="177">
        <f t="shared" si="548"/>
        <v>100</v>
      </c>
      <c r="Q703" s="176" t="str">
        <f t="shared" si="549"/>
        <v/>
      </c>
      <c r="R703" s="283">
        <f>IFERROR(AVERAGE(P703:P704),"")</f>
        <v>100</v>
      </c>
      <c r="S703" s="282">
        <f>AVERAGE(Q703:Q704)</f>
        <v>100</v>
      </c>
      <c r="T703" s="279">
        <f>IFERROR((R703*0.7+S703*0.3)*2,S703*2)</f>
        <v>200</v>
      </c>
      <c r="U703" s="290" t="str">
        <f>IF(T703&lt;170,"ГЗ по услуге (работе) НЕ выполнено","")&amp;IF(AND(T703&gt;=170,T703&lt;=200),"ГЗ по услуге (работе) выполнено","")&amp;IF(T703&gt;200,"ГЗ по услуге (работе) ПЕРЕвыполнено","")</f>
        <v>ГЗ по услуге (работе) выполнено</v>
      </c>
      <c r="V703" s="300"/>
      <c r="W703" s="308"/>
      <c r="X703" s="304"/>
    </row>
    <row r="704" spans="1:24" s="4" customFormat="1" ht="31.5" customHeight="1" thickBot="1" x14ac:dyDescent="0.3">
      <c r="A704" s="321"/>
      <c r="B704" s="44" t="str">
        <f t="shared" si="521"/>
        <v>ГБУЗ АО ДГП №1</v>
      </c>
      <c r="C704" s="320"/>
      <c r="D704" s="19" t="str">
        <f t="shared" si="550"/>
        <v>Содержание (эксплуатация) имущества, находящего в собственности Астраханской области</v>
      </c>
      <c r="E704" s="295"/>
      <c r="F704" s="44" t="str">
        <f t="shared" si="545"/>
        <v>заключение договоров</v>
      </c>
      <c r="G704" s="286"/>
      <c r="H704" s="44" t="str">
        <f t="shared" si="546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04" s="286"/>
      <c r="J704" s="44" t="str">
        <f t="shared" si="547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04" s="72" t="s">
        <v>232</v>
      </c>
      <c r="L704" s="70" t="s">
        <v>228</v>
      </c>
      <c r="M704" s="66" t="s">
        <v>42</v>
      </c>
      <c r="N704" s="96">
        <v>5.39</v>
      </c>
      <c r="O704" s="96">
        <v>5.39</v>
      </c>
      <c r="P704" s="53" t="str">
        <f t="shared" ref="P704" si="552">IF(AND(N704&lt;&gt;0,M704="Кач."),O704/N704*100,"")</f>
        <v/>
      </c>
      <c r="Q704" s="176">
        <f>IF(AND(N704&lt;&gt;0,M704="объем"),(O704/N704*100),"")</f>
        <v>100</v>
      </c>
      <c r="R704" s="283"/>
      <c r="S704" s="282"/>
      <c r="T704" s="279"/>
      <c r="U704" s="290"/>
      <c r="V704" s="300"/>
      <c r="W704" s="309"/>
      <c r="X704" s="305"/>
    </row>
    <row r="705" spans="1:24" s="4" customFormat="1" ht="33" customHeight="1" thickBot="1" x14ac:dyDescent="0.3">
      <c r="A705" s="291" t="s">
        <v>35</v>
      </c>
      <c r="B705" s="44" t="str">
        <f t="shared" si="521"/>
        <v>ГБУЗ АО Центр медицины катастроф и скорой медицинской помощи</v>
      </c>
      <c r="C705" s="296" t="s">
        <v>115</v>
      </c>
      <c r="D705" s="19" t="str">
        <f t="shared" ref="D705:D738" si="553">IF(C705="",D704,C705)</f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705" s="295" t="s">
        <v>50</v>
      </c>
      <c r="F705" s="44" t="str">
        <f t="shared" si="545"/>
        <v>Вне медицинской организации</v>
      </c>
      <c r="G705" s="300" t="s">
        <v>160</v>
      </c>
      <c r="H705" s="44" t="str">
        <f t="shared" si="546"/>
        <v>Скорая, в том числе скорая специализированная, медицинская помощь (за исключением санитарно-авиационной эвакуации)</v>
      </c>
      <c r="I705" s="295" t="s">
        <v>143</v>
      </c>
      <c r="J705" s="44" t="str">
        <f t="shared" si="547"/>
        <v xml:space="preserve">Не применяется </v>
      </c>
      <c r="K705" s="67" t="s">
        <v>128</v>
      </c>
      <c r="L705" s="68" t="s">
        <v>3</v>
      </c>
      <c r="M705" s="68" t="s">
        <v>5</v>
      </c>
      <c r="N705" s="98">
        <v>99</v>
      </c>
      <c r="O705" s="98">
        <v>99</v>
      </c>
      <c r="P705" s="51">
        <f>IF(AND(N705&lt;&gt;0,M705="Кач."),O705/N705*100,"")</f>
        <v>100</v>
      </c>
      <c r="Q705" s="51" t="str">
        <f>IF(AND(N705&lt;&gt;0,M705="объем"),(O705/N705*100),"")</f>
        <v/>
      </c>
      <c r="R705" s="283">
        <f>IFERROR(AVERAGE(P705:P706),"")</f>
        <v>100</v>
      </c>
      <c r="S705" s="282">
        <f>AVERAGE(Q705:Q706)</f>
        <v>99.759259259259267</v>
      </c>
      <c r="T705" s="279">
        <f>IFERROR((R705*0.7+S705*0.3)*2,S705*2)</f>
        <v>199.85555555555555</v>
      </c>
      <c r="U705" s="290" t="str">
        <f>IF(T705&lt;170,"ГЗ по услуге (работе) НЕ выполнено","")&amp;IF(AND(T705&gt;=170,T705&lt;=200),"ГЗ по услуге (работе) выполнено","")&amp;IF(T705&gt;200,"ГЗ по услуге (работе) ПЕРЕвыполнено","")</f>
        <v>ГЗ по услуге (работе) выполнено</v>
      </c>
      <c r="V705" s="300"/>
      <c r="W705" s="307">
        <f>AVERAGE(T705:T710)</f>
        <v>199.90699966021066</v>
      </c>
      <c r="X705" s="303" t="str">
        <f>IF(W705&lt;170,"ГЗ по учреждению не выполнено","")&amp;IF(AND(W705&gt;=170,W705&lt;=200),"ГЗ по учреждению выполнено","")&amp;IF(W705&gt;200,"ГЗ по учреждению перевыполнено","")</f>
        <v>ГЗ по учреждению выполнено</v>
      </c>
    </row>
    <row r="706" spans="1:24" s="4" customFormat="1" ht="33.75" customHeight="1" thickBot="1" x14ac:dyDescent="0.3">
      <c r="A706" s="291"/>
      <c r="B706" s="44" t="str">
        <f t="shared" si="521"/>
        <v>ГБУЗ АО Центр медицины катастроф и скорой медицинской помощи</v>
      </c>
      <c r="C706" s="296"/>
      <c r="D706" s="19" t="str">
        <f t="shared" si="553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706" s="295"/>
      <c r="F706" s="44" t="str">
        <f t="shared" si="545"/>
        <v>Вне медицинской организации</v>
      </c>
      <c r="G706" s="300"/>
      <c r="H706" s="44" t="str">
        <f t="shared" si="546"/>
        <v>Скорая, в том числе скорая специализированная, медицинская помощь (за исключением санитарно-авиационной эвакуации)</v>
      </c>
      <c r="I706" s="295"/>
      <c r="J706" s="44" t="str">
        <f t="shared" si="547"/>
        <v xml:space="preserve">Не применяется </v>
      </c>
      <c r="K706" s="69" t="s">
        <v>146</v>
      </c>
      <c r="L706" s="65" t="s">
        <v>45</v>
      </c>
      <c r="M706" s="66" t="s">
        <v>42</v>
      </c>
      <c r="N706" s="95">
        <v>7200</v>
      </c>
      <c r="O706" s="164">
        <v>5387</v>
      </c>
      <c r="P706" s="53" t="str">
        <f t="shared" ref="P706:P739" si="554">IF(AND(N706&lt;&gt;0,M706="Кач."),O706/N706*100,"")</f>
        <v/>
      </c>
      <c r="Q706" s="52">
        <f>IF(AND(N706&lt;&gt;0,M706="объем"),(O706/N706*100)/$Y$2*12,"")</f>
        <v>99.759259259259267</v>
      </c>
      <c r="R706" s="283"/>
      <c r="S706" s="282"/>
      <c r="T706" s="279"/>
      <c r="U706" s="290"/>
      <c r="V706" s="300"/>
      <c r="W706" s="308"/>
      <c r="X706" s="304"/>
    </row>
    <row r="707" spans="1:24" s="4" customFormat="1" ht="34.9" customHeight="1" thickBot="1" x14ac:dyDescent="0.3">
      <c r="A707" s="291"/>
      <c r="B707" s="44" t="str">
        <f t="shared" si="521"/>
        <v>ГБУЗ АО Центр медицины катастроф и скорой медицинской помощи</v>
      </c>
      <c r="C707" s="296" t="s">
        <v>136</v>
      </c>
      <c r="D707" s="19" t="str">
        <f t="shared" si="553"/>
        <v>Медицинская помощь в экстренной форме незастрахованным гражданам в системе обязательного медицинского страхования</v>
      </c>
      <c r="E707" s="295" t="s">
        <v>50</v>
      </c>
      <c r="F707" s="44" t="str">
        <f t="shared" si="545"/>
        <v>Вне медицинской организации</v>
      </c>
      <c r="G707" s="300" t="s">
        <v>136</v>
      </c>
      <c r="H707" s="44" t="str">
        <f t="shared" si="546"/>
        <v>Медицинская помощь в экстренной форме незастрахованным гражданам в системе обязательного медицинского страхования</v>
      </c>
      <c r="I707" s="295" t="s">
        <v>143</v>
      </c>
      <c r="J707" s="44" t="str">
        <f t="shared" si="547"/>
        <v xml:space="preserve">Не применяется </v>
      </c>
      <c r="K707" s="67" t="s">
        <v>128</v>
      </c>
      <c r="L707" s="67" t="s">
        <v>3</v>
      </c>
      <c r="M707" s="67" t="s">
        <v>5</v>
      </c>
      <c r="N707" s="98">
        <v>99</v>
      </c>
      <c r="O707" s="98">
        <v>99</v>
      </c>
      <c r="P707" s="51">
        <f t="shared" si="554"/>
        <v>100</v>
      </c>
      <c r="Q707" s="51"/>
      <c r="R707" s="283">
        <f>IFERROR(AVERAGE(P707:P708),"")</f>
        <v>100</v>
      </c>
      <c r="S707" s="282">
        <f>AVERAGE(Q707:Q708)</f>
        <v>99.775739041794097</v>
      </c>
      <c r="T707" s="279">
        <f>IFERROR((R707*0.7+S707*0.3)*2,S707*2)</f>
        <v>199.86544342507645</v>
      </c>
      <c r="U707" s="295" t="str">
        <f>IF(T707&lt;170,"ГЗ по услуге (работе) НЕ выполнено","")&amp;IF(AND(T707&gt;=170,T707&lt;=200),"ГЗ по услуге (работе) выполнено","")&amp;IF(T707&gt;200,"ГЗ по услуге (работе) ПЕРЕвыполнено","")</f>
        <v>ГЗ по услуге (работе) выполнено</v>
      </c>
      <c r="V707" s="300"/>
      <c r="W707" s="308"/>
      <c r="X707" s="304"/>
    </row>
    <row r="708" spans="1:24" s="4" customFormat="1" ht="34.9" customHeight="1" thickBot="1" x14ac:dyDescent="0.3">
      <c r="A708" s="291"/>
      <c r="B708" s="44" t="str">
        <f t="shared" si="521"/>
        <v>ГБУЗ АО Центр медицины катастроф и скорой медицинской помощи</v>
      </c>
      <c r="C708" s="296"/>
      <c r="D708" s="19" t="str">
        <f t="shared" si="553"/>
        <v>Медицинская помощь в экстренной форме незастрахованным гражданам в системе обязательного медицинского страхования</v>
      </c>
      <c r="E708" s="295"/>
      <c r="F708" s="44" t="str">
        <f t="shared" si="545"/>
        <v>Вне медицинской организации</v>
      </c>
      <c r="G708" s="300"/>
      <c r="H708" s="44" t="str">
        <f t="shared" si="546"/>
        <v>Медицинская помощь в экстренной форме незастрахованным гражданам в системе обязательного медицинского страхования</v>
      </c>
      <c r="I708" s="295"/>
      <c r="J708" s="44" t="str">
        <f t="shared" si="547"/>
        <v xml:space="preserve">Не применяется </v>
      </c>
      <c r="K708" s="69" t="s">
        <v>146</v>
      </c>
      <c r="L708" s="70" t="s">
        <v>41</v>
      </c>
      <c r="M708" s="66" t="s">
        <v>42</v>
      </c>
      <c r="N708" s="94">
        <v>13080</v>
      </c>
      <c r="O708" s="163">
        <v>9788</v>
      </c>
      <c r="P708" s="53" t="str">
        <f t="shared" si="554"/>
        <v/>
      </c>
      <c r="Q708" s="52">
        <f t="shared" ref="Q708:Q715" si="555">IF(AND(N708&lt;&gt;0,M708="объем"),(O708/N708*100)/$Y$2*12,"")</f>
        <v>99.775739041794097</v>
      </c>
      <c r="R708" s="283"/>
      <c r="S708" s="282"/>
      <c r="T708" s="279"/>
      <c r="U708" s="295"/>
      <c r="V708" s="300"/>
      <c r="W708" s="308"/>
      <c r="X708" s="304"/>
    </row>
    <row r="709" spans="1:24" s="4" customFormat="1" ht="37.5" customHeight="1" thickBot="1" x14ac:dyDescent="0.3">
      <c r="A709" s="291"/>
      <c r="B709" s="44" t="str">
        <f t="shared" si="521"/>
        <v>ГБУЗ АО Центр медицины катастроф и скорой медицинской помощи</v>
      </c>
      <c r="C709" s="318" t="s">
        <v>338</v>
      </c>
      <c r="D709" s="19" t="str">
        <f t="shared" si="553"/>
        <v>Содержание (эксплуатация) имущества, находящего в собственности Астраханской области</v>
      </c>
      <c r="E709" s="295" t="s">
        <v>275</v>
      </c>
      <c r="F709" s="44" t="str">
        <f t="shared" si="545"/>
        <v>заключение договоров</v>
      </c>
      <c r="G709" s="284" t="s">
        <v>277</v>
      </c>
      <c r="H709" s="44" t="str">
        <f t="shared" si="546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09" s="284" t="s">
        <v>276</v>
      </c>
      <c r="J709" s="44" t="str">
        <f t="shared" si="547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09" s="67" t="s">
        <v>340</v>
      </c>
      <c r="L709" s="70" t="s">
        <v>3</v>
      </c>
      <c r="M709" s="67" t="s">
        <v>5</v>
      </c>
      <c r="N709" s="98">
        <v>100</v>
      </c>
      <c r="O709" s="98">
        <v>100</v>
      </c>
      <c r="P709" s="51">
        <f t="shared" ref="P709:P710" si="556">IF(AND(N709&lt;&gt;0,M709="Кач."),O709/N709*100,"")</f>
        <v>100</v>
      </c>
      <c r="Q709" s="51"/>
      <c r="R709" s="283">
        <f>IFERROR(AVERAGE(P709:P710),"")</f>
        <v>100</v>
      </c>
      <c r="S709" s="282">
        <f>AVERAGE(Q709:Q710)</f>
        <v>100</v>
      </c>
      <c r="T709" s="279">
        <f>IFERROR((R709*0.7+S709*0.3)*2,S709*2)</f>
        <v>200</v>
      </c>
      <c r="U709" s="295" t="str">
        <f>IF(T709&lt;170,"ГЗ по услуге (работе) НЕ выполнено","")&amp;IF(AND(T709&gt;=170,T709&lt;=200),"ГЗ по услуге (работе) выполнено","")&amp;IF(T709&gt;200,"ГЗ по услуге (работе) ПЕРЕвыполнено","")</f>
        <v>ГЗ по услуге (работе) выполнено</v>
      </c>
      <c r="V709" s="300"/>
      <c r="W709" s="308"/>
      <c r="X709" s="304"/>
    </row>
    <row r="710" spans="1:24" s="4" customFormat="1" ht="34.5" customHeight="1" thickBot="1" x14ac:dyDescent="0.3">
      <c r="A710" s="291"/>
      <c r="B710" s="44" t="str">
        <f t="shared" si="521"/>
        <v>ГБУЗ АО Центр медицины катастроф и скорой медицинской помощи</v>
      </c>
      <c r="C710" s="320"/>
      <c r="D710" s="19" t="str">
        <f t="shared" si="553"/>
        <v>Содержание (эксплуатация) имущества, находящего в собственности Астраханской области</v>
      </c>
      <c r="E710" s="295"/>
      <c r="F710" s="44" t="str">
        <f t="shared" si="545"/>
        <v>заключение договоров</v>
      </c>
      <c r="G710" s="286"/>
      <c r="H710" s="44" t="str">
        <f t="shared" si="546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10" s="286"/>
      <c r="J710" s="44" t="str">
        <f t="shared" si="547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10" s="72" t="s">
        <v>232</v>
      </c>
      <c r="L710" s="70" t="s">
        <v>228</v>
      </c>
      <c r="M710" s="66" t="s">
        <v>42</v>
      </c>
      <c r="N710" s="94">
        <v>9.5299999999999994</v>
      </c>
      <c r="O710" s="94">
        <v>9.5299999999999994</v>
      </c>
      <c r="P710" s="53" t="str">
        <f t="shared" si="556"/>
        <v/>
      </c>
      <c r="Q710" s="55">
        <f>IF(AND(N710&lt;&gt;0,M710="объем"),(O710/N710*100),"")</f>
        <v>100</v>
      </c>
      <c r="R710" s="283"/>
      <c r="S710" s="282"/>
      <c r="T710" s="279"/>
      <c r="U710" s="295"/>
      <c r="V710" s="300"/>
      <c r="W710" s="309"/>
      <c r="X710" s="305"/>
    </row>
    <row r="711" spans="1:24" ht="32.25" customHeight="1" thickBot="1" x14ac:dyDescent="0.3">
      <c r="A711" s="292" t="s">
        <v>33</v>
      </c>
      <c r="B711" s="44" t="str">
        <f t="shared" si="521"/>
        <v>ГБУЗ АО Центр охраны здоровья семьи и репродукции</v>
      </c>
      <c r="C711" s="296" t="s">
        <v>119</v>
      </c>
      <c r="D711" s="19" t="str">
        <f t="shared" si="553"/>
        <v>ПМСП, не включенная в базовую программу ОМС</v>
      </c>
      <c r="E711" s="300" t="s">
        <v>137</v>
      </c>
      <c r="F711" s="44" t="str">
        <f t="shared" si="545"/>
        <v>амбулаторно</v>
      </c>
      <c r="G711" s="300" t="s">
        <v>132</v>
      </c>
      <c r="H711" s="44" t="str">
        <f t="shared" si="546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711" s="381" t="s">
        <v>162</v>
      </c>
      <c r="J711" s="44" t="str">
        <f t="shared" si="547"/>
        <v>по профилю дерматовенерология (в части венерологии)</v>
      </c>
      <c r="K711" s="67" t="s">
        <v>128</v>
      </c>
      <c r="L711" s="68" t="s">
        <v>3</v>
      </c>
      <c r="M711" s="68" t="s">
        <v>5</v>
      </c>
      <c r="N711" s="98">
        <v>99</v>
      </c>
      <c r="O711" s="98">
        <v>99</v>
      </c>
      <c r="P711" s="51">
        <f t="shared" si="554"/>
        <v>100</v>
      </c>
      <c r="Q711" s="51"/>
      <c r="R711" s="283">
        <f>IFERROR(AVERAGE(P711:P713),"")</f>
        <v>100</v>
      </c>
      <c r="S711" s="282">
        <f>AVERAGE(Q711:Q713)</f>
        <v>99.941927990708479</v>
      </c>
      <c r="T711" s="279">
        <f>IFERROR((R711*0.7+S711*0.3)*2,S711*2)</f>
        <v>199.96515679442507</v>
      </c>
      <c r="U711" s="290" t="str">
        <f>IF(T711&lt;170,"ГЗ по услуге (работе) НЕ выполнено","")&amp;IF(AND(T711&gt;=170,T711&lt;=200),"ГЗ по услуге (работе) выполнено","")&amp;IF(T711&gt;200,"ГЗ по услуге (работе) ПЕРЕвыполнено","")</f>
        <v>ГЗ по услуге (работе) выполнено</v>
      </c>
      <c r="V711" s="287"/>
      <c r="W711" s="307">
        <f>AVERAGE(T711:T729)</f>
        <v>198.8906836735319</v>
      </c>
      <c r="X711" s="272" t="str">
        <f>IF(W711&lt;170,"ГЗ по учреждению не выполнено","")&amp;IF(AND(W711&gt;=170,W711&lt;=200),"ГЗ по учреждению выполнено","")&amp;IF(W711&gt;200,"ГЗ по учреждению перевыполнено","")</f>
        <v>ГЗ по учреждению выполнено</v>
      </c>
    </row>
    <row r="712" spans="1:24" ht="32.25" customHeight="1" thickBot="1" x14ac:dyDescent="0.3">
      <c r="A712" s="293"/>
      <c r="B712" s="44" t="str">
        <f t="shared" si="521"/>
        <v>ГБУЗ АО Центр охраны здоровья семьи и репродукции</v>
      </c>
      <c r="C712" s="296"/>
      <c r="D712" s="19" t="str">
        <f t="shared" si="553"/>
        <v>ПМСП, не включенная в базовую программу ОМС</v>
      </c>
      <c r="E712" s="300"/>
      <c r="F712" s="44" t="str">
        <f t="shared" si="545"/>
        <v>амбулаторно</v>
      </c>
      <c r="G712" s="300"/>
      <c r="H712" s="44" t="str">
        <f t="shared" si="546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712" s="381"/>
      <c r="J712" s="44" t="str">
        <f t="shared" si="547"/>
        <v>по профилю дерматовенерология (в части венерологии)</v>
      </c>
      <c r="K712" s="64" t="s">
        <v>40</v>
      </c>
      <c r="L712" s="65" t="s">
        <v>118</v>
      </c>
      <c r="M712" s="66" t="s">
        <v>42</v>
      </c>
      <c r="N712" s="94">
        <v>2940</v>
      </c>
      <c r="O712" s="163">
        <v>2205</v>
      </c>
      <c r="P712" s="53" t="str">
        <f t="shared" si="554"/>
        <v/>
      </c>
      <c r="Q712" s="52">
        <f t="shared" si="555"/>
        <v>100</v>
      </c>
      <c r="R712" s="283"/>
      <c r="S712" s="282"/>
      <c r="T712" s="279"/>
      <c r="U712" s="290"/>
      <c r="V712" s="288"/>
      <c r="W712" s="308"/>
      <c r="X712" s="273"/>
    </row>
    <row r="713" spans="1:24" ht="33" customHeight="1" thickBot="1" x14ac:dyDescent="0.3">
      <c r="A713" s="293"/>
      <c r="B713" s="44" t="str">
        <f t="shared" si="521"/>
        <v>ГБУЗ АО Центр охраны здоровья семьи и репродукции</v>
      </c>
      <c r="C713" s="296"/>
      <c r="D713" s="19" t="str">
        <f t="shared" si="553"/>
        <v>ПМСП, не включенная в базовую программу ОМС</v>
      </c>
      <c r="E713" s="300"/>
      <c r="F713" s="44" t="str">
        <f t="shared" si="545"/>
        <v>амбулаторно</v>
      </c>
      <c r="G713" s="300"/>
      <c r="H713" s="44" t="str">
        <f t="shared" si="546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713" s="381"/>
      <c r="J713" s="44" t="str">
        <f t="shared" si="547"/>
        <v>по профилю дерматовенерология (в части венерологии)</v>
      </c>
      <c r="K713" s="64" t="s">
        <v>133</v>
      </c>
      <c r="L713" s="65" t="s">
        <v>118</v>
      </c>
      <c r="M713" s="66" t="s">
        <v>42</v>
      </c>
      <c r="N713" s="96">
        <v>287</v>
      </c>
      <c r="O713" s="96">
        <v>215</v>
      </c>
      <c r="P713" s="51" t="str">
        <f t="shared" si="554"/>
        <v/>
      </c>
      <c r="Q713" s="52">
        <f>IF(AND(N713&lt;&gt;0,M713="объем"),(O713/N713*100)/$Y$2*12,"")</f>
        <v>99.883855981416957</v>
      </c>
      <c r="R713" s="283"/>
      <c r="S713" s="282"/>
      <c r="T713" s="279"/>
      <c r="U713" s="290"/>
      <c r="V713" s="289"/>
      <c r="W713" s="308"/>
      <c r="X713" s="273"/>
    </row>
    <row r="714" spans="1:24" ht="31.5" customHeight="1" thickBot="1" x14ac:dyDescent="0.3">
      <c r="A714" s="293"/>
      <c r="B714" s="44" t="str">
        <f t="shared" si="521"/>
        <v>ГБУЗ АО Центр охраны здоровья семьи и репродукции</v>
      </c>
      <c r="C714" s="297" t="s">
        <v>120</v>
      </c>
      <c r="D714" s="19" t="str">
        <f t="shared" si="553"/>
        <v>ПМСП, включенная в базовую программу ОМС</v>
      </c>
      <c r="E714" s="287" t="s">
        <v>137</v>
      </c>
      <c r="F714" s="44" t="str">
        <f t="shared" si="545"/>
        <v>амбулаторно</v>
      </c>
      <c r="G714" s="287" t="s">
        <v>47</v>
      </c>
      <c r="H714" s="44" t="str">
        <f t="shared" si="546"/>
        <v>Не предусмотрено</v>
      </c>
      <c r="I714" s="300" t="s">
        <v>68</v>
      </c>
      <c r="J714" s="44" t="str">
        <f t="shared" si="547"/>
        <v>генетик</v>
      </c>
      <c r="K714" s="67" t="s">
        <v>128</v>
      </c>
      <c r="L714" s="68" t="s">
        <v>3</v>
      </c>
      <c r="M714" s="68" t="s">
        <v>5</v>
      </c>
      <c r="N714" s="98">
        <v>99</v>
      </c>
      <c r="O714" s="98">
        <v>99</v>
      </c>
      <c r="P714" s="51">
        <f t="shared" si="554"/>
        <v>100</v>
      </c>
      <c r="Q714" s="51"/>
      <c r="R714" s="276">
        <f>IFERROR(AVERAGE(P714:P716),"")</f>
        <v>100</v>
      </c>
      <c r="S714" s="274">
        <f>AVERAGE(Q714:Q716)</f>
        <v>99.964937089385757</v>
      </c>
      <c r="T714" s="279">
        <f t="shared" ref="T714" si="557">IFERROR((R714*0.7+S714*0.3)*2,S714*2)</f>
        <v>199.97896225363144</v>
      </c>
      <c r="U714" s="290" t="str">
        <f>IF(T714&lt;170,"ГЗ по услуге (работе) НЕ выполнено","")&amp;IF(AND(T714&gt;=170,T714&lt;=200),"ГЗ по услуге (работе) выполнено","")&amp;IF(T714&gt;200,"ГЗ по услуге (работе) ПЕРЕвыполнено","")</f>
        <v>ГЗ по услуге (работе) выполнено</v>
      </c>
      <c r="V714" s="287"/>
      <c r="W714" s="308"/>
      <c r="X714" s="273"/>
    </row>
    <row r="715" spans="1:24" ht="30.75" customHeight="1" thickBot="1" x14ac:dyDescent="0.3">
      <c r="A715" s="293"/>
      <c r="B715" s="44" t="str">
        <f t="shared" si="521"/>
        <v>ГБУЗ АО Центр охраны здоровья семьи и репродукции</v>
      </c>
      <c r="C715" s="298"/>
      <c r="D715" s="19" t="str">
        <f t="shared" si="553"/>
        <v>ПМСП, включенная в базовую программу ОМС</v>
      </c>
      <c r="E715" s="288"/>
      <c r="F715" s="44" t="str">
        <f t="shared" si="545"/>
        <v>амбулаторно</v>
      </c>
      <c r="G715" s="288"/>
      <c r="H715" s="44" t="str">
        <f t="shared" si="546"/>
        <v>Не предусмотрено</v>
      </c>
      <c r="I715" s="300"/>
      <c r="J715" s="44" t="str">
        <f t="shared" si="547"/>
        <v>генетик</v>
      </c>
      <c r="K715" s="64" t="s">
        <v>40</v>
      </c>
      <c r="L715" s="65" t="s">
        <v>118</v>
      </c>
      <c r="M715" s="66" t="s">
        <v>42</v>
      </c>
      <c r="N715" s="94">
        <v>8809</v>
      </c>
      <c r="O715" s="163">
        <v>6607</v>
      </c>
      <c r="P715" s="53" t="str">
        <f t="shared" si="554"/>
        <v/>
      </c>
      <c r="Q715" s="165">
        <f t="shared" si="555"/>
        <v>100.00378400877889</v>
      </c>
      <c r="R715" s="280"/>
      <c r="S715" s="281"/>
      <c r="T715" s="279"/>
      <c r="U715" s="290"/>
      <c r="V715" s="288"/>
      <c r="W715" s="308"/>
      <c r="X715" s="273"/>
    </row>
    <row r="716" spans="1:24" ht="27.75" customHeight="1" thickBot="1" x14ac:dyDescent="0.3">
      <c r="A716" s="293"/>
      <c r="B716" s="44" t="str">
        <f t="shared" ref="B716:B753" si="558">IF(A716="",B715,A716)</f>
        <v>ГБУЗ АО Центр охраны здоровья семьи и репродукции</v>
      </c>
      <c r="C716" s="298"/>
      <c r="D716" s="19" t="str">
        <f t="shared" si="553"/>
        <v>ПМСП, включенная в базовую программу ОМС</v>
      </c>
      <c r="E716" s="288"/>
      <c r="F716" s="44" t="str">
        <f t="shared" si="545"/>
        <v>амбулаторно</v>
      </c>
      <c r="G716" s="288"/>
      <c r="H716" s="44" t="str">
        <f t="shared" si="546"/>
        <v>Не предусмотрено</v>
      </c>
      <c r="I716" s="300"/>
      <c r="J716" s="44" t="str">
        <f t="shared" si="547"/>
        <v>генетик</v>
      </c>
      <c r="K716" s="64" t="s">
        <v>133</v>
      </c>
      <c r="L716" s="65" t="s">
        <v>118</v>
      </c>
      <c r="M716" s="66" t="s">
        <v>42</v>
      </c>
      <c r="N716" s="96">
        <v>451</v>
      </c>
      <c r="O716" s="96">
        <v>338</v>
      </c>
      <c r="P716" s="51" t="str">
        <f t="shared" ref="P716" si="559">IF(AND(N716&lt;&gt;0,M716="Кач."),O716/N716*100,"")</f>
        <v/>
      </c>
      <c r="Q716" s="52">
        <f>IF(AND(N716&lt;&gt;0,M716="объем"),(O716/N716*100)/$Y$2*12,"")</f>
        <v>99.926090169992605</v>
      </c>
      <c r="R716" s="277"/>
      <c r="S716" s="281"/>
      <c r="T716" s="279"/>
      <c r="U716" s="290"/>
      <c r="V716" s="288"/>
      <c r="W716" s="308"/>
      <c r="X716" s="273"/>
    </row>
    <row r="717" spans="1:24" ht="28.5" customHeight="1" thickBot="1" x14ac:dyDescent="0.3">
      <c r="A717" s="293"/>
      <c r="B717" s="44" t="str">
        <f t="shared" si="558"/>
        <v>ГБУЗ АО Центр охраны здоровья семьи и репродукции</v>
      </c>
      <c r="C717" s="298"/>
      <c r="D717" s="19" t="str">
        <f t="shared" si="553"/>
        <v>ПМСП, включенная в базовую программу ОМС</v>
      </c>
      <c r="E717" s="288"/>
      <c r="F717" s="44" t="str">
        <f t="shared" si="545"/>
        <v>амбулаторно</v>
      </c>
      <c r="G717" s="288"/>
      <c r="H717" s="44" t="str">
        <f t="shared" si="546"/>
        <v>Не предусмотрено</v>
      </c>
      <c r="I717" s="287" t="s">
        <v>85</v>
      </c>
      <c r="J717" s="44" t="str">
        <f t="shared" si="547"/>
        <v>акушерство-гинекология</v>
      </c>
      <c r="K717" s="67" t="s">
        <v>128</v>
      </c>
      <c r="L717" s="68" t="s">
        <v>3</v>
      </c>
      <c r="M717" s="68" t="s">
        <v>5</v>
      </c>
      <c r="N717" s="98">
        <v>99</v>
      </c>
      <c r="O717" s="98">
        <v>99</v>
      </c>
      <c r="P717" s="166">
        <f t="shared" si="554"/>
        <v>100</v>
      </c>
      <c r="Q717" s="51" t="str">
        <f>IF(AND(N717&lt;&gt;0,M717="объем"),(O717/N717*100)/$Y$2*12,"")</f>
        <v/>
      </c>
      <c r="R717" s="276">
        <f t="shared" ref="R717:R720" si="560">IFERROR(AVERAGE(P717:P719),"")</f>
        <v>100</v>
      </c>
      <c r="S717" s="281">
        <f>AVERAGE(Q717:Q719)</f>
        <v>100</v>
      </c>
      <c r="T717" s="279">
        <f t="shared" ref="T717" si="561">IFERROR((R717*0.7+S717*0.3)*2,S717*2)</f>
        <v>200</v>
      </c>
      <c r="U717" s="415" t="str">
        <f>IF(T717&lt;170,"ГЗ по услуге (работе) НЕ выполнено","")&amp;IF(AND(T717&gt;=170,T717&lt;=200),"ГЗ по услуге (работе) выполнено","")&amp;IF(T717&gt;200,"ГЗ по услуге (работе) ПЕРЕвыполнено","")</f>
        <v>ГЗ по услуге (работе) выполнено</v>
      </c>
      <c r="V717" s="288"/>
      <c r="W717" s="308"/>
      <c r="X717" s="273"/>
    </row>
    <row r="718" spans="1:24" s="4" customFormat="1" ht="31.5" customHeight="1" thickBot="1" x14ac:dyDescent="0.3">
      <c r="A718" s="293"/>
      <c r="B718" s="44" t="str">
        <f t="shared" si="558"/>
        <v>ГБУЗ АО Центр охраны здоровья семьи и репродукции</v>
      </c>
      <c r="C718" s="298"/>
      <c r="D718" s="19" t="str">
        <f t="shared" si="553"/>
        <v>ПМСП, включенная в базовую программу ОМС</v>
      </c>
      <c r="E718" s="288"/>
      <c r="F718" s="44" t="str">
        <f t="shared" si="545"/>
        <v>амбулаторно</v>
      </c>
      <c r="G718" s="288"/>
      <c r="H718" s="44" t="str">
        <f t="shared" si="546"/>
        <v>Не предусмотрено</v>
      </c>
      <c r="I718" s="288"/>
      <c r="J718" s="44" t="str">
        <f t="shared" si="547"/>
        <v>акушерство-гинекология</v>
      </c>
      <c r="K718" s="64" t="s">
        <v>40</v>
      </c>
      <c r="L718" s="65" t="s">
        <v>118</v>
      </c>
      <c r="M718" s="66" t="s">
        <v>42</v>
      </c>
      <c r="N718" s="94">
        <v>1600</v>
      </c>
      <c r="O718" s="94">
        <v>1200</v>
      </c>
      <c r="P718" s="217" t="str">
        <f t="shared" si="554"/>
        <v/>
      </c>
      <c r="Q718" s="165">
        <f>IF(AND(N718&lt;&gt;0,M718="объем"),(O718/N718*100)/$Y$2*12,"")</f>
        <v>100</v>
      </c>
      <c r="R718" s="280"/>
      <c r="S718" s="281"/>
      <c r="T718" s="279"/>
      <c r="U718" s="413"/>
      <c r="V718" s="288"/>
      <c r="W718" s="308"/>
      <c r="X718" s="273"/>
    </row>
    <row r="719" spans="1:24" s="4" customFormat="1" ht="29.25" customHeight="1" thickBot="1" x14ac:dyDescent="0.3">
      <c r="A719" s="293"/>
      <c r="B719" s="44" t="str">
        <f>IF(A719="",B718,A719)</f>
        <v>ГБУЗ АО Центр охраны здоровья семьи и репродукции</v>
      </c>
      <c r="C719" s="299"/>
      <c r="D719" s="19" t="str">
        <f>IF(C719="",D718,C719)</f>
        <v>ПМСП, включенная в базовую программу ОМС</v>
      </c>
      <c r="E719" s="289"/>
      <c r="F719" s="44" t="str">
        <f>IF(E719="",F718,E719)</f>
        <v>амбулаторно</v>
      </c>
      <c r="G719" s="289"/>
      <c r="H719" s="44" t="str">
        <f t="shared" si="546"/>
        <v>Не предусмотрено</v>
      </c>
      <c r="I719" s="289"/>
      <c r="J719" s="44" t="str">
        <f>IF(I719="",J718,I719)</f>
        <v>акушерство-гинекология</v>
      </c>
      <c r="K719" s="64" t="s">
        <v>133</v>
      </c>
      <c r="L719" s="65" t="s">
        <v>118</v>
      </c>
      <c r="M719" s="66" t="s">
        <v>42</v>
      </c>
      <c r="N719" s="96">
        <v>600</v>
      </c>
      <c r="O719" s="96">
        <v>450</v>
      </c>
      <c r="P719" s="217" t="str">
        <f t="shared" si="554"/>
        <v/>
      </c>
      <c r="Q719" s="165">
        <f>IF(AND(N719&lt;&gt;0,M719="объем"),(O719/N719*100)/$Y$2*12,"")</f>
        <v>100</v>
      </c>
      <c r="R719" s="277"/>
      <c r="S719" s="281"/>
      <c r="T719" s="279"/>
      <c r="U719" s="414"/>
      <c r="V719" s="289"/>
      <c r="W719" s="308"/>
      <c r="X719" s="273"/>
    </row>
    <row r="720" spans="1:24" s="4" customFormat="1" ht="28.5" customHeight="1" thickBot="1" x14ac:dyDescent="0.3">
      <c r="A720" s="293"/>
      <c r="B720" s="44" t="str">
        <f t="shared" ref="B720:B728" si="562">IF(A720="",B719,A720)</f>
        <v>ГБУЗ АО Центр охраны здоровья семьи и репродукции</v>
      </c>
      <c r="C720" s="297" t="s">
        <v>312</v>
      </c>
      <c r="D720" s="19" t="str">
        <f t="shared" ref="D720:D728" si="563">IF(C720="",D719,C720)</f>
        <v>Первичная специализированная медико-санитарная помощь, в части диагностики</v>
      </c>
      <c r="E720" s="287" t="s">
        <v>137</v>
      </c>
      <c r="F720" s="44" t="str">
        <f t="shared" ref="F720:F728" si="564">IF(E720="",F719,E720)</f>
        <v>амбулаторно</v>
      </c>
      <c r="G720" s="445" t="s">
        <v>47</v>
      </c>
      <c r="H720" s="44" t="str">
        <f t="shared" si="546"/>
        <v>Не предусмотрено</v>
      </c>
      <c r="I720" s="410" t="s">
        <v>316</v>
      </c>
      <c r="J720" s="44" t="str">
        <f t="shared" ref="J720:J727" si="565">IF(I720="",J719,I720)</f>
        <v xml:space="preserve">СкринингI
Комбинированная скрининговая диагностика:
ультразвуковое исследование
при сроке беременности
11-14 недели </v>
      </c>
      <c r="K720" s="221" t="s">
        <v>313</v>
      </c>
      <c r="L720" s="68" t="s">
        <v>3</v>
      </c>
      <c r="M720" s="68" t="s">
        <v>5</v>
      </c>
      <c r="N720" s="98">
        <v>99</v>
      </c>
      <c r="O720" s="217">
        <v>99</v>
      </c>
      <c r="P720" s="217">
        <f t="shared" si="554"/>
        <v>100</v>
      </c>
      <c r="Q720" s="218"/>
      <c r="R720" s="276">
        <f t="shared" si="560"/>
        <v>100</v>
      </c>
      <c r="S720" s="281">
        <f t="shared" ref="S720:S725" si="566">AVERAGE(Q720:Q722)</f>
        <v>95.333333333333343</v>
      </c>
      <c r="T720" s="279">
        <f t="shared" ref="T720" si="567">IFERROR((R720*0.7+S720*0.3)*2,S720*2)</f>
        <v>197.2</v>
      </c>
      <c r="U720" s="415" t="str">
        <f t="shared" ref="U720:U725" si="568">IF(T720&lt;170,"ГЗ по услуге (работе) НЕ выполнено","")&amp;IF(AND(T720&gt;=170,T720&lt;=200),"ГЗ по услуге (работе) выполнено","")&amp;IF(T720&gt;200,"ГЗ по услуге (работе) ПЕРЕвыполнено","")</f>
        <v>ГЗ по услуге (работе) выполнено</v>
      </c>
      <c r="V720" s="287"/>
      <c r="W720" s="308"/>
      <c r="X720" s="273"/>
    </row>
    <row r="721" spans="1:24" s="4" customFormat="1" ht="37.5" customHeight="1" thickBot="1" x14ac:dyDescent="0.3">
      <c r="A721" s="293"/>
      <c r="B721" s="44" t="str">
        <f t="shared" si="562"/>
        <v>ГБУЗ АО Центр охраны здоровья семьи и репродукции</v>
      </c>
      <c r="C721" s="298"/>
      <c r="D721" s="19" t="str">
        <f t="shared" si="563"/>
        <v>Первичная специализированная медико-санитарная помощь, в части диагностики</v>
      </c>
      <c r="E721" s="288"/>
      <c r="F721" s="44" t="str">
        <f t="shared" si="564"/>
        <v>амбулаторно</v>
      </c>
      <c r="G721" s="446"/>
      <c r="H721" s="44" t="str">
        <f t="shared" si="546"/>
        <v>Не предусмотрено</v>
      </c>
      <c r="I721" s="411"/>
      <c r="J721" s="44" t="str">
        <f t="shared" si="565"/>
        <v xml:space="preserve">СкринингI
Комбинированная скрининговая диагностика:
ультразвуковое исследование
при сроке беременности
11-14 недели </v>
      </c>
      <c r="K721" s="222" t="s">
        <v>314</v>
      </c>
      <c r="L721" s="65" t="s">
        <v>41</v>
      </c>
      <c r="M721" s="66" t="s">
        <v>42</v>
      </c>
      <c r="N721" s="96">
        <v>9000</v>
      </c>
      <c r="O721" s="162">
        <v>6420</v>
      </c>
      <c r="P721" s="217"/>
      <c r="Q721" s="218">
        <f t="shared" ref="Q721:Q726" si="569">IF(AND(N721&lt;&gt;0,M721="объем"),(O721/N721*100)/$Y$2*12,"")</f>
        <v>95.111111111111128</v>
      </c>
      <c r="R721" s="280"/>
      <c r="S721" s="281"/>
      <c r="T721" s="279"/>
      <c r="U721" s="413"/>
      <c r="V721" s="288"/>
      <c r="W721" s="308"/>
      <c r="X721" s="273"/>
    </row>
    <row r="722" spans="1:24" s="4" customFormat="1" ht="40.5" customHeight="1" thickBot="1" x14ac:dyDescent="0.3">
      <c r="A722" s="293"/>
      <c r="B722" s="44" t="str">
        <f t="shared" si="562"/>
        <v>ГБУЗ АО Центр охраны здоровья семьи и репродукции</v>
      </c>
      <c r="C722" s="298"/>
      <c r="D722" s="19" t="str">
        <f t="shared" si="563"/>
        <v>Первичная специализированная медико-санитарная помощь, в части диагностики</v>
      </c>
      <c r="E722" s="288"/>
      <c r="F722" s="44" t="str">
        <f t="shared" si="564"/>
        <v>амбулаторно</v>
      </c>
      <c r="G722" s="446"/>
      <c r="H722" s="44" t="str">
        <f t="shared" si="546"/>
        <v>Не предусмотрено</v>
      </c>
      <c r="I722" s="412"/>
      <c r="J722" s="44" t="str">
        <f t="shared" si="565"/>
        <v xml:space="preserve">СкринингI
Комбинированная скрининговая диагностика:
ультразвуковое исследование
при сроке беременности
11-14 недели </v>
      </c>
      <c r="K722" s="222" t="s">
        <v>319</v>
      </c>
      <c r="L722" s="65" t="s">
        <v>41</v>
      </c>
      <c r="M722" s="66" t="s">
        <v>42</v>
      </c>
      <c r="N722" s="96">
        <v>300</v>
      </c>
      <c r="O722" s="96">
        <v>215</v>
      </c>
      <c r="P722" s="217"/>
      <c r="Q722" s="218">
        <f t="shared" si="569"/>
        <v>95.555555555555571</v>
      </c>
      <c r="R722" s="277"/>
      <c r="S722" s="281"/>
      <c r="T722" s="279"/>
      <c r="U722" s="414"/>
      <c r="V722" s="289"/>
      <c r="W722" s="308"/>
      <c r="X722" s="273"/>
    </row>
    <row r="723" spans="1:24" s="4" customFormat="1" ht="31.5" customHeight="1" thickBot="1" x14ac:dyDescent="0.3">
      <c r="A723" s="293"/>
      <c r="B723" s="44" t="str">
        <f t="shared" si="562"/>
        <v>ГБУЗ АО Центр охраны здоровья семьи и репродукции</v>
      </c>
      <c r="C723" s="298"/>
      <c r="D723" s="19" t="str">
        <f t="shared" si="563"/>
        <v>Первичная специализированная медико-санитарная помощь, в части диагностики</v>
      </c>
      <c r="E723" s="288"/>
      <c r="F723" s="44" t="str">
        <f t="shared" si="564"/>
        <v>амбулаторно</v>
      </c>
      <c r="G723" s="446"/>
      <c r="H723" s="44" t="str">
        <f t="shared" si="546"/>
        <v>Не предусмотрено</v>
      </c>
      <c r="I723" s="410" t="s">
        <v>317</v>
      </c>
      <c r="J723" s="44" t="str">
        <f t="shared" si="565"/>
        <v xml:space="preserve">Скрининг I
Комбинированная скрининговая диагностика: клинические лабораторные  исследования
при сроке беременности
11-14 недели </v>
      </c>
      <c r="K723" s="221" t="s">
        <v>313</v>
      </c>
      <c r="L723" s="68" t="s">
        <v>3</v>
      </c>
      <c r="M723" s="68" t="s">
        <v>5</v>
      </c>
      <c r="N723" s="98">
        <v>99</v>
      </c>
      <c r="O723" s="98">
        <v>99</v>
      </c>
      <c r="P723" s="217">
        <f t="shared" si="554"/>
        <v>100</v>
      </c>
      <c r="Q723" s="218" t="str">
        <f t="shared" si="569"/>
        <v/>
      </c>
      <c r="R723" s="276">
        <f>IFERROR(AVERAGE(P723:P724),"")</f>
        <v>100</v>
      </c>
      <c r="S723" s="281">
        <f>AVERAGE(Q723:Q724)</f>
        <v>95.555555555555571</v>
      </c>
      <c r="T723" s="279">
        <f>IFERROR((R723*0.7+S723*0.3)*2,S723*2)</f>
        <v>197.33333333333334</v>
      </c>
      <c r="U723" s="415" t="str">
        <f t="shared" si="568"/>
        <v>ГЗ по услуге (работе) выполнено</v>
      </c>
      <c r="V723" s="287"/>
      <c r="W723" s="308"/>
      <c r="X723" s="273"/>
    </row>
    <row r="724" spans="1:24" s="4" customFormat="1" ht="33" customHeight="1" thickBot="1" x14ac:dyDescent="0.3">
      <c r="A724" s="293"/>
      <c r="B724" s="44" t="str">
        <f t="shared" si="562"/>
        <v>ГБУЗ АО Центр охраны здоровья семьи и репродукции</v>
      </c>
      <c r="C724" s="299"/>
      <c r="D724" s="19" t="str">
        <f t="shared" si="563"/>
        <v>Первичная специализированная медико-санитарная помощь, в части диагностики</v>
      </c>
      <c r="E724" s="289"/>
      <c r="F724" s="44" t="str">
        <f t="shared" si="564"/>
        <v>амбулаторно</v>
      </c>
      <c r="G724" s="447"/>
      <c r="H724" s="44" t="str">
        <f t="shared" si="546"/>
        <v>Не предусмотрено</v>
      </c>
      <c r="I724" s="412"/>
      <c r="J724" s="44" t="str">
        <f t="shared" si="565"/>
        <v xml:space="preserve">Скрининг I
Комбинированная скрининговая диагностика: клинические лабораторные  исследования
при сроке беременности
11-14 недели </v>
      </c>
      <c r="K724" s="226" t="s">
        <v>315</v>
      </c>
      <c r="L724" s="65" t="s">
        <v>41</v>
      </c>
      <c r="M724" s="66" t="s">
        <v>42</v>
      </c>
      <c r="N724" s="162">
        <v>18000</v>
      </c>
      <c r="O724" s="162">
        <v>12900</v>
      </c>
      <c r="P724" s="217"/>
      <c r="Q724" s="218">
        <f t="shared" si="569"/>
        <v>95.555555555555571</v>
      </c>
      <c r="R724" s="277"/>
      <c r="S724" s="281"/>
      <c r="T724" s="279"/>
      <c r="U724" s="414"/>
      <c r="V724" s="289"/>
      <c r="W724" s="308"/>
      <c r="X724" s="273"/>
    </row>
    <row r="725" spans="1:24" s="4" customFormat="1" ht="35.25" customHeight="1" thickBot="1" x14ac:dyDescent="0.3">
      <c r="A725" s="293"/>
      <c r="B725" s="44" t="str">
        <f t="shared" si="562"/>
        <v>ГБУЗ АО Центр охраны здоровья семьи и репродукции</v>
      </c>
      <c r="C725" s="297" t="s">
        <v>312</v>
      </c>
      <c r="D725" s="19" t="str">
        <f t="shared" si="563"/>
        <v>Первичная специализированная медико-санитарная помощь, в части диагностики</v>
      </c>
      <c r="E725" s="287" t="s">
        <v>137</v>
      </c>
      <c r="F725" s="44" t="str">
        <f t="shared" si="564"/>
        <v>амбулаторно</v>
      </c>
      <c r="G725" s="445" t="s">
        <v>47</v>
      </c>
      <c r="H725" s="44" t="str">
        <f t="shared" si="546"/>
        <v>Не предусмотрено</v>
      </c>
      <c r="I725" s="410" t="s">
        <v>318</v>
      </c>
      <c r="J725" s="44" t="str">
        <f t="shared" si="565"/>
        <v xml:space="preserve">Скрининг II
Ультразвуковое скрининговое  исследование
при сроке беременности
19-21 недели </v>
      </c>
      <c r="K725" s="221" t="s">
        <v>313</v>
      </c>
      <c r="L725" s="68" t="s">
        <v>3</v>
      </c>
      <c r="M725" s="68" t="s">
        <v>5</v>
      </c>
      <c r="N725" s="98">
        <v>99</v>
      </c>
      <c r="O725" s="219">
        <v>99</v>
      </c>
      <c r="P725" s="219">
        <f t="shared" ref="P725" si="570">IF(AND(N725&lt;&gt;0,M725="Кач."),O725/N725*100,"")</f>
        <v>100</v>
      </c>
      <c r="Q725" s="220" t="str">
        <f t="shared" si="569"/>
        <v/>
      </c>
      <c r="R725" s="276">
        <f t="shared" ref="R725" si="571">IFERROR(AVERAGE(P725:P727),"")</f>
        <v>100</v>
      </c>
      <c r="S725" s="281">
        <f t="shared" si="566"/>
        <v>96.262222222222235</v>
      </c>
      <c r="T725" s="279">
        <f t="shared" ref="T725" si="572">IFERROR((R725*0.7+S725*0.3)*2,S725*2)</f>
        <v>197.75733333333335</v>
      </c>
      <c r="U725" s="415" t="str">
        <f t="shared" si="568"/>
        <v>ГЗ по услуге (работе) выполнено</v>
      </c>
      <c r="V725" s="287"/>
      <c r="W725" s="308"/>
      <c r="X725" s="273"/>
    </row>
    <row r="726" spans="1:24" s="4" customFormat="1" ht="30.75" customHeight="1" thickBot="1" x14ac:dyDescent="0.3">
      <c r="A726" s="293"/>
      <c r="B726" s="44" t="str">
        <f t="shared" si="562"/>
        <v>ГБУЗ АО Центр охраны здоровья семьи и репродукции</v>
      </c>
      <c r="C726" s="298"/>
      <c r="D726" s="19" t="str">
        <f t="shared" si="563"/>
        <v>Первичная специализированная медико-санитарная помощь, в части диагностики</v>
      </c>
      <c r="E726" s="288"/>
      <c r="F726" s="44" t="str">
        <f t="shared" si="564"/>
        <v>амбулаторно</v>
      </c>
      <c r="G726" s="446"/>
      <c r="H726" s="44" t="str">
        <f t="shared" si="546"/>
        <v>Не предусмотрено</v>
      </c>
      <c r="I726" s="411"/>
      <c r="J726" s="44" t="str">
        <f t="shared" si="565"/>
        <v xml:space="preserve">Скрининг II
Ультразвуковое скрининговое  исследование
при сроке беременности
19-21 недели </v>
      </c>
      <c r="K726" s="222" t="s">
        <v>314</v>
      </c>
      <c r="L726" s="65" t="s">
        <v>41</v>
      </c>
      <c r="M726" s="66" t="s">
        <v>42</v>
      </c>
      <c r="N726" s="162">
        <v>10000</v>
      </c>
      <c r="O726" s="162">
        <v>7206</v>
      </c>
      <c r="P726" s="219"/>
      <c r="Q726" s="220">
        <f t="shared" si="569"/>
        <v>96.080000000000013</v>
      </c>
      <c r="R726" s="280"/>
      <c r="S726" s="281"/>
      <c r="T726" s="279"/>
      <c r="U726" s="413"/>
      <c r="V726" s="288"/>
      <c r="W726" s="308"/>
      <c r="X726" s="273"/>
    </row>
    <row r="727" spans="1:24" s="4" customFormat="1" ht="33" customHeight="1" thickBot="1" x14ac:dyDescent="0.3">
      <c r="A727" s="293"/>
      <c r="B727" s="44" t="str">
        <f t="shared" si="562"/>
        <v>ГБУЗ АО Центр охраны здоровья семьи и репродукции</v>
      </c>
      <c r="C727" s="299"/>
      <c r="D727" s="19" t="str">
        <f t="shared" si="563"/>
        <v>Первичная специализированная медико-санитарная помощь, в части диагностики</v>
      </c>
      <c r="E727" s="289"/>
      <c r="F727" s="44" t="str">
        <f t="shared" si="564"/>
        <v>амбулаторно</v>
      </c>
      <c r="G727" s="447"/>
      <c r="H727" s="44" t="str">
        <f t="shared" si="546"/>
        <v>Не предусмотрено</v>
      </c>
      <c r="I727" s="411"/>
      <c r="J727" s="44" t="str">
        <f t="shared" si="565"/>
        <v xml:space="preserve">Скрининг II
Ультразвуковое скрининговое  исследование
при сроке беременности
19-21 недели </v>
      </c>
      <c r="K727" s="222" t="s">
        <v>319</v>
      </c>
      <c r="L727" s="65" t="s">
        <v>41</v>
      </c>
      <c r="M727" s="66" t="s">
        <v>42</v>
      </c>
      <c r="N727" s="96">
        <v>300</v>
      </c>
      <c r="O727" s="96">
        <v>217</v>
      </c>
      <c r="P727" s="219"/>
      <c r="Q727" s="227">
        <f t="shared" ref="Q727:Q728" si="573">IF(AND(N727&lt;&gt;0,M727="объем"),(O727/N727*100)/$Y$2*12,"")</f>
        <v>96.444444444444457</v>
      </c>
      <c r="R727" s="277"/>
      <c r="S727" s="281"/>
      <c r="T727" s="279"/>
      <c r="U727" s="413"/>
      <c r="V727" s="289"/>
      <c r="W727" s="308"/>
      <c r="X727" s="273"/>
    </row>
    <row r="728" spans="1:24" s="4" customFormat="1" ht="25.15" customHeight="1" thickBot="1" x14ac:dyDescent="0.3">
      <c r="A728" s="293"/>
      <c r="B728" s="44" t="str">
        <f t="shared" si="562"/>
        <v>ГБУЗ АО Центр охраны здоровья семьи и репродукции</v>
      </c>
      <c r="C728" s="318" t="s">
        <v>338</v>
      </c>
      <c r="D728" s="19" t="str">
        <f t="shared" si="563"/>
        <v>Содержание (эксплуатация) имущества, находящего в собственности Астраханской области</v>
      </c>
      <c r="E728" s="295" t="s">
        <v>275</v>
      </c>
      <c r="F728" s="44" t="str">
        <f t="shared" si="564"/>
        <v>заключение договоров</v>
      </c>
      <c r="G728" s="284" t="s">
        <v>277</v>
      </c>
      <c r="H728" s="44" t="str">
        <f t="shared" si="546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28" s="284" t="s">
        <v>276</v>
      </c>
      <c r="J728" s="44" t="str">
        <f t="shared" si="547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28" s="67" t="s">
        <v>340</v>
      </c>
      <c r="L728" s="70" t="s">
        <v>3</v>
      </c>
      <c r="M728" s="67" t="s">
        <v>5</v>
      </c>
      <c r="N728" s="98">
        <v>100</v>
      </c>
      <c r="O728" s="98">
        <v>100</v>
      </c>
      <c r="P728" s="51">
        <f t="shared" ref="P728:P729" si="574">IF(AND(N728&lt;&gt;0,M728="Кач."),O728/N728*100,"")</f>
        <v>100</v>
      </c>
      <c r="Q728" s="227" t="str">
        <f t="shared" si="573"/>
        <v/>
      </c>
      <c r="R728" s="283">
        <f>IFERROR(AVERAGE(P728:P729),"")</f>
        <v>100</v>
      </c>
      <c r="S728" s="281">
        <f>AVERAGE(Q728:Q729)</f>
        <v>100</v>
      </c>
      <c r="T728" s="279">
        <f>IFERROR((R728*0.7+S728*0.3)*2,S728*2)</f>
        <v>200</v>
      </c>
      <c r="U728" s="413" t="str">
        <f t="shared" ref="U728:U734" si="575">IF(T728&lt;170,"ГЗ по услуге (работе) НЕ выполнено","")&amp;IF(AND(T728&gt;=170,T728&lt;=200),"ГЗ по услуге (работе) выполнено","")&amp;IF(T728&gt;200,"ГЗ по услуге (работе) ПЕРЕвыполнено","")</f>
        <v>ГЗ по услуге (работе) выполнено</v>
      </c>
      <c r="V728" s="287"/>
      <c r="W728" s="308"/>
      <c r="X728" s="273"/>
    </row>
    <row r="729" spans="1:24" s="4" customFormat="1" ht="30" customHeight="1" thickBot="1" x14ac:dyDescent="0.3">
      <c r="A729" s="294"/>
      <c r="B729" s="44" t="str">
        <f t="shared" si="558"/>
        <v>ГБУЗ АО Центр охраны здоровья семьи и репродукции</v>
      </c>
      <c r="C729" s="320"/>
      <c r="D729" s="19" t="str">
        <f t="shared" si="553"/>
        <v>Содержание (эксплуатация) имущества, находящего в собственности Астраханской области</v>
      </c>
      <c r="E729" s="295"/>
      <c r="F729" s="44" t="str">
        <f t="shared" si="545"/>
        <v>заключение договоров</v>
      </c>
      <c r="G729" s="286"/>
      <c r="H729" s="44" t="str">
        <f t="shared" si="546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29" s="286"/>
      <c r="J729" s="44" t="str">
        <f t="shared" si="547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29" s="72" t="s">
        <v>232</v>
      </c>
      <c r="L729" s="70" t="s">
        <v>228</v>
      </c>
      <c r="M729" s="66" t="s">
        <v>42</v>
      </c>
      <c r="N729" s="96">
        <v>0.41</v>
      </c>
      <c r="O729" s="96">
        <v>0.41</v>
      </c>
      <c r="P729" s="228" t="str">
        <f t="shared" si="574"/>
        <v/>
      </c>
      <c r="Q729" s="227">
        <f>IF(AND(N729&lt;&gt;0,M729="объем"),(O729/N729*100),"")</f>
        <v>100</v>
      </c>
      <c r="R729" s="283"/>
      <c r="S729" s="275"/>
      <c r="T729" s="279"/>
      <c r="U729" s="414"/>
      <c r="V729" s="289"/>
      <c r="W729" s="309"/>
      <c r="X729" s="278"/>
    </row>
    <row r="730" spans="1:24" s="4" customFormat="1" ht="30.75" customHeight="1" thickBot="1" x14ac:dyDescent="0.3">
      <c r="A730" s="291" t="s">
        <v>253</v>
      </c>
      <c r="B730" s="44" t="str">
        <f t="shared" si="558"/>
        <v>ГБУЗ АО Клинический родильный дом им.Ю.А. Пасхаловой</v>
      </c>
      <c r="C730" s="296" t="s">
        <v>124</v>
      </c>
      <c r="D730" s="19" t="str">
        <f t="shared" si="553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730" s="300" t="s">
        <v>138</v>
      </c>
      <c r="F730" s="44" t="str">
        <f t="shared" si="545"/>
        <v>стационар</v>
      </c>
      <c r="G730" s="300" t="s">
        <v>47</v>
      </c>
      <c r="H730" s="44" t="str">
        <f t="shared" si="546"/>
        <v>Не предусмотрено</v>
      </c>
      <c r="I730" s="300" t="s">
        <v>193</v>
      </c>
      <c r="J730" s="44" t="str">
        <f t="shared" si="547"/>
        <v>неонатология</v>
      </c>
      <c r="K730" s="67" t="s">
        <v>128</v>
      </c>
      <c r="L730" s="68" t="s">
        <v>3</v>
      </c>
      <c r="M730" s="68" t="s">
        <v>5</v>
      </c>
      <c r="N730" s="98">
        <v>99</v>
      </c>
      <c r="O730" s="98">
        <v>99</v>
      </c>
      <c r="P730" s="51">
        <f t="shared" si="554"/>
        <v>100</v>
      </c>
      <c r="Q730" s="51"/>
      <c r="R730" s="283">
        <f t="shared" ref="R730" si="576">IFERROR(AVERAGE(P730:P731),"")</f>
        <v>100</v>
      </c>
      <c r="S730" s="281">
        <f t="shared" ref="S730" si="577">AVERAGE(Q730:Q731)</f>
        <v>100.54644808743168</v>
      </c>
      <c r="T730" s="279">
        <f t="shared" ref="T730" si="578">IFERROR((R730*0.7+S730*0.3)*2,S730*2)</f>
        <v>200.32786885245901</v>
      </c>
      <c r="U730" s="413" t="str">
        <f t="shared" si="575"/>
        <v>ГЗ по услуге (работе) ПЕРЕвыполнено</v>
      </c>
      <c r="V730" s="287"/>
      <c r="W730" s="307">
        <f>AVERAGE(T730:T737)</f>
        <v>200.57932171046923</v>
      </c>
      <c r="X730" s="303" t="str">
        <f>IF(W730&lt;170,"ГЗ по учреждению не выполнено","")&amp;IF(AND(W730&gt;=170,W730&lt;=200),"ГЗ по учреждению выполнено","")&amp;IF(W730&gt;200,"ГЗ по учреждению перевыполнено","")</f>
        <v>ГЗ по учреждению перевыполнено</v>
      </c>
    </row>
    <row r="731" spans="1:24" s="4" customFormat="1" ht="29.25" customHeight="1" thickBot="1" x14ac:dyDescent="0.3">
      <c r="A731" s="291"/>
      <c r="B731" s="44" t="str">
        <f t="shared" si="558"/>
        <v>ГБУЗ АО Клинический родильный дом им.Ю.А. Пасхаловой</v>
      </c>
      <c r="C731" s="296"/>
      <c r="D731" s="19" t="str">
        <f t="shared" si="553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731" s="300"/>
      <c r="F731" s="44" t="str">
        <f t="shared" si="545"/>
        <v>стационар</v>
      </c>
      <c r="G731" s="300"/>
      <c r="H731" s="44" t="str">
        <f t="shared" si="546"/>
        <v>Не предусмотрено</v>
      </c>
      <c r="I731" s="300"/>
      <c r="J731" s="44" t="str">
        <f t="shared" si="547"/>
        <v>неонатология</v>
      </c>
      <c r="K731" s="69" t="s">
        <v>168</v>
      </c>
      <c r="L731" s="70" t="s">
        <v>118</v>
      </c>
      <c r="M731" s="66" t="s">
        <v>42</v>
      </c>
      <c r="N731" s="96">
        <v>122</v>
      </c>
      <c r="O731" s="96">
        <v>92</v>
      </c>
      <c r="P731" s="53" t="str">
        <f t="shared" si="554"/>
        <v/>
      </c>
      <c r="Q731" s="52">
        <f>IF(AND(N731&lt;&gt;0,M731="объем"),(O731/N731*100)/$Y$2*12,"")</f>
        <v>100.54644808743168</v>
      </c>
      <c r="R731" s="283"/>
      <c r="S731" s="275"/>
      <c r="T731" s="279"/>
      <c r="U731" s="414"/>
      <c r="V731" s="288"/>
      <c r="W731" s="308"/>
      <c r="X731" s="304"/>
    </row>
    <row r="732" spans="1:24" s="4" customFormat="1" ht="30.75" customHeight="1" thickBot="1" x14ac:dyDescent="0.3">
      <c r="A732" s="291"/>
      <c r="B732" s="44" t="str">
        <f t="shared" si="558"/>
        <v>ГБУЗ АО Клинический родильный дом им.Ю.А. Пасхаловой</v>
      </c>
      <c r="C732" s="296"/>
      <c r="D732" s="19" t="str">
        <f t="shared" si="553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732" s="300" t="s">
        <v>138</v>
      </c>
      <c r="F732" s="44" t="str">
        <f t="shared" si="545"/>
        <v>стационар</v>
      </c>
      <c r="G732" s="300" t="s">
        <v>47</v>
      </c>
      <c r="H732" s="44" t="str">
        <f t="shared" si="546"/>
        <v>Не предусмотрено</v>
      </c>
      <c r="I732" s="300" t="s">
        <v>52</v>
      </c>
      <c r="J732" s="44" t="str">
        <f t="shared" si="547"/>
        <v>для беременных и рожениц</v>
      </c>
      <c r="K732" s="67" t="s">
        <v>128</v>
      </c>
      <c r="L732" s="68" t="s">
        <v>3</v>
      </c>
      <c r="M732" s="68" t="s">
        <v>5</v>
      </c>
      <c r="N732" s="98">
        <v>99</v>
      </c>
      <c r="O732" s="98">
        <v>99</v>
      </c>
      <c r="P732" s="51">
        <f t="shared" si="554"/>
        <v>100</v>
      </c>
      <c r="Q732" s="51"/>
      <c r="R732" s="283">
        <f t="shared" ref="R732" si="579">IFERROR(AVERAGE(P732:P733),"")</f>
        <v>100</v>
      </c>
      <c r="S732" s="281">
        <f t="shared" ref="S732" si="580">AVERAGE(Q732:Q733)</f>
        <v>101.72839506172838</v>
      </c>
      <c r="T732" s="279">
        <f t="shared" ref="T732" si="581">IFERROR((R732*0.7+S732*0.3)*2,S732*2)</f>
        <v>201.03703703703701</v>
      </c>
      <c r="U732" s="413" t="str">
        <f t="shared" si="575"/>
        <v>ГЗ по услуге (работе) ПЕРЕвыполнено</v>
      </c>
      <c r="V732" s="288"/>
      <c r="W732" s="308"/>
      <c r="X732" s="304"/>
    </row>
    <row r="733" spans="1:24" s="4" customFormat="1" ht="32.25" customHeight="1" thickBot="1" x14ac:dyDescent="0.3">
      <c r="A733" s="291"/>
      <c r="B733" s="44" t="str">
        <f t="shared" si="558"/>
        <v>ГБУЗ АО Клинический родильный дом им.Ю.А. Пасхаловой</v>
      </c>
      <c r="C733" s="296"/>
      <c r="D733" s="19" t="str">
        <f t="shared" si="553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733" s="300"/>
      <c r="F733" s="44" t="str">
        <f t="shared" si="545"/>
        <v>стационар</v>
      </c>
      <c r="G733" s="300"/>
      <c r="H733" s="44" t="str">
        <f t="shared" si="546"/>
        <v>Не предусмотрено</v>
      </c>
      <c r="I733" s="300"/>
      <c r="J733" s="44" t="str">
        <f t="shared" si="547"/>
        <v>для беременных и рожениц</v>
      </c>
      <c r="K733" s="69" t="s">
        <v>168</v>
      </c>
      <c r="L733" s="70" t="s">
        <v>118</v>
      </c>
      <c r="M733" s="66" t="s">
        <v>42</v>
      </c>
      <c r="N733" s="96">
        <v>135</v>
      </c>
      <c r="O733" s="96">
        <v>103</v>
      </c>
      <c r="P733" s="53" t="str">
        <f t="shared" si="554"/>
        <v/>
      </c>
      <c r="Q733" s="52">
        <f>IF(AND(N733&lt;&gt;0,M733="объем"),(O733/N733*100)/$Y$2*12,"")</f>
        <v>101.72839506172838</v>
      </c>
      <c r="R733" s="283"/>
      <c r="S733" s="275"/>
      <c r="T733" s="279"/>
      <c r="U733" s="414"/>
      <c r="V733" s="288"/>
      <c r="W733" s="308"/>
      <c r="X733" s="304"/>
    </row>
    <row r="734" spans="1:24" s="4" customFormat="1" ht="36.75" customHeight="1" thickBot="1" x14ac:dyDescent="0.3">
      <c r="A734" s="291"/>
      <c r="B734" s="44" t="str">
        <f t="shared" si="558"/>
        <v>ГБУЗ АО Клинический родильный дом им.Ю.А. Пасхаловой</v>
      </c>
      <c r="C734" s="296"/>
      <c r="D734" s="19" t="str">
        <f t="shared" si="553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734" s="300" t="s">
        <v>138</v>
      </c>
      <c r="F734" s="44" t="str">
        <f t="shared" ref="F734:F753" si="582">IF(E734="",F733,E734)</f>
        <v>стационар</v>
      </c>
      <c r="G734" s="300" t="s">
        <v>47</v>
      </c>
      <c r="H734" s="44" t="str">
        <f t="shared" ref="H734:H772" si="583">IF(G734="",H733,G734)</f>
        <v>Не предусмотрено</v>
      </c>
      <c r="I734" s="300" t="s">
        <v>85</v>
      </c>
      <c r="J734" s="44" t="str">
        <f t="shared" si="547"/>
        <v>акушерство-гинекология</v>
      </c>
      <c r="K734" s="67" t="s">
        <v>128</v>
      </c>
      <c r="L734" s="68" t="s">
        <v>3</v>
      </c>
      <c r="M734" s="68" t="s">
        <v>5</v>
      </c>
      <c r="N734" s="98">
        <v>99</v>
      </c>
      <c r="O734" s="98">
        <v>99</v>
      </c>
      <c r="P734" s="51">
        <f t="shared" si="554"/>
        <v>100</v>
      </c>
      <c r="Q734" s="51"/>
      <c r="R734" s="283">
        <f t="shared" ref="R734" si="584">IFERROR(AVERAGE(P734:P735),"")</f>
        <v>100</v>
      </c>
      <c r="S734" s="281">
        <f t="shared" ref="S734" si="585">AVERAGE(Q734:Q735)</f>
        <v>101.58730158730158</v>
      </c>
      <c r="T734" s="279">
        <f t="shared" ref="T734" si="586">IFERROR((R734*0.7+S734*0.3)*2,S734*2)</f>
        <v>200.95238095238096</v>
      </c>
      <c r="U734" s="413" t="str">
        <f t="shared" si="575"/>
        <v>ГЗ по услуге (работе) ПЕРЕвыполнено</v>
      </c>
      <c r="V734" s="288"/>
      <c r="W734" s="308"/>
      <c r="X734" s="304"/>
    </row>
    <row r="735" spans="1:24" s="4" customFormat="1" ht="32.25" customHeight="1" thickBot="1" x14ac:dyDescent="0.3">
      <c r="A735" s="291"/>
      <c r="B735" s="44" t="str">
        <f t="shared" si="558"/>
        <v>ГБУЗ АО Клинический родильный дом им.Ю.А. Пасхаловой</v>
      </c>
      <c r="C735" s="296"/>
      <c r="D735" s="19" t="str">
        <f t="shared" si="553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735" s="300"/>
      <c r="F735" s="44" t="str">
        <f t="shared" si="582"/>
        <v>стационар</v>
      </c>
      <c r="G735" s="300"/>
      <c r="H735" s="44" t="str">
        <f t="shared" si="583"/>
        <v>Не предусмотрено</v>
      </c>
      <c r="I735" s="300"/>
      <c r="J735" s="44" t="str">
        <f t="shared" si="547"/>
        <v>акушерство-гинекология</v>
      </c>
      <c r="K735" s="69" t="s">
        <v>168</v>
      </c>
      <c r="L735" s="70" t="s">
        <v>118</v>
      </c>
      <c r="M735" s="66" t="s">
        <v>42</v>
      </c>
      <c r="N735" s="96">
        <v>42</v>
      </c>
      <c r="O735" s="96">
        <v>32</v>
      </c>
      <c r="P735" s="53" t="str">
        <f t="shared" si="554"/>
        <v/>
      </c>
      <c r="Q735" s="52">
        <f t="shared" ref="Q735" si="587">IF(AND(N735&lt;&gt;0,M735="объем"),(O735/N735*100)/$Y$2*12,"")</f>
        <v>101.58730158730158</v>
      </c>
      <c r="R735" s="283"/>
      <c r="S735" s="275"/>
      <c r="T735" s="279"/>
      <c r="U735" s="414"/>
      <c r="V735" s="289"/>
      <c r="W735" s="308"/>
      <c r="X735" s="304"/>
    </row>
    <row r="736" spans="1:24" s="4" customFormat="1" ht="34.5" customHeight="1" thickBot="1" x14ac:dyDescent="0.3">
      <c r="A736" s="291"/>
      <c r="B736" s="44" t="str">
        <f t="shared" si="558"/>
        <v>ГБУЗ АО Клинический родильный дом им.Ю.А. Пасхаловой</v>
      </c>
      <c r="C736" s="318" t="s">
        <v>338</v>
      </c>
      <c r="D736" s="19" t="str">
        <f t="shared" si="553"/>
        <v>Содержание (эксплуатация) имущества, находящего в собственности Астраханской области</v>
      </c>
      <c r="E736" s="295" t="s">
        <v>275</v>
      </c>
      <c r="F736" s="44" t="str">
        <f t="shared" si="582"/>
        <v>заключение договоров</v>
      </c>
      <c r="G736" s="284" t="s">
        <v>277</v>
      </c>
      <c r="H736" s="44" t="str">
        <f t="shared" si="58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36" s="284" t="s">
        <v>276</v>
      </c>
      <c r="J736" s="44" t="str">
        <f t="shared" si="547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36" s="67" t="s">
        <v>340</v>
      </c>
      <c r="L736" s="70" t="s">
        <v>3</v>
      </c>
      <c r="M736" s="67" t="s">
        <v>5</v>
      </c>
      <c r="N736" s="98">
        <v>100</v>
      </c>
      <c r="O736" s="98">
        <v>100</v>
      </c>
      <c r="P736" s="51">
        <f t="shared" ref="P736:P737" si="588">IF(AND(N736&lt;&gt;0,M736="Кач."),O736/N736*100,"")</f>
        <v>100</v>
      </c>
      <c r="Q736" s="51"/>
      <c r="R736" s="283">
        <f>IFERROR(AVERAGE(P736:P737),"")</f>
        <v>100</v>
      </c>
      <c r="S736" s="282">
        <f>AVERAGE(Q736:Q737)</f>
        <v>100</v>
      </c>
      <c r="T736" s="279">
        <f>IFERROR((R736*0.7+S736*0.3)*2,S736*2)</f>
        <v>200</v>
      </c>
      <c r="U736" s="295" t="str">
        <f>IF(T736&lt;170,"ГЗ по услуге (работе) НЕ выполнено","")&amp;IF(AND(T736&gt;=170,T736&lt;=200),"ГЗ по услуге (работе) выполнено","")&amp;IF(T736&gt;200,"ГЗ по услуге (работе) ПЕРЕвыполнено","")</f>
        <v>ГЗ по услуге (работе) выполнено</v>
      </c>
      <c r="V736" s="287"/>
      <c r="W736" s="308"/>
      <c r="X736" s="304"/>
    </row>
    <row r="737" spans="1:26" ht="28.5" customHeight="1" thickBot="1" x14ac:dyDescent="0.3">
      <c r="A737" s="291"/>
      <c r="B737" s="44" t="str">
        <f t="shared" si="558"/>
        <v>ГБУЗ АО Клинический родильный дом им.Ю.А. Пасхаловой</v>
      </c>
      <c r="C737" s="320"/>
      <c r="D737" s="19" t="str">
        <f t="shared" si="553"/>
        <v>Содержание (эксплуатация) имущества, находящего в собственности Астраханской области</v>
      </c>
      <c r="E737" s="295"/>
      <c r="F737" s="44" t="str">
        <f t="shared" si="582"/>
        <v>заключение договоров</v>
      </c>
      <c r="G737" s="286"/>
      <c r="H737" s="44" t="str">
        <f t="shared" si="58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37" s="286"/>
      <c r="J737" s="44" t="str">
        <f t="shared" si="547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37" s="72" t="s">
        <v>232</v>
      </c>
      <c r="L737" s="70" t="s">
        <v>228</v>
      </c>
      <c r="M737" s="66" t="s">
        <v>42</v>
      </c>
      <c r="N737" s="95">
        <v>14.7</v>
      </c>
      <c r="O737" s="95">
        <v>14.7</v>
      </c>
      <c r="P737" s="53" t="str">
        <f t="shared" si="588"/>
        <v/>
      </c>
      <c r="Q737" s="55">
        <f>IF(AND(N737&lt;&gt;0,M737="объем"),(O737/N737*100),"")</f>
        <v>100</v>
      </c>
      <c r="R737" s="283"/>
      <c r="S737" s="282"/>
      <c r="T737" s="279"/>
      <c r="U737" s="295"/>
      <c r="V737" s="289"/>
      <c r="W737" s="309"/>
      <c r="X737" s="305"/>
    </row>
    <row r="738" spans="1:26" ht="34.5" customHeight="1" thickBot="1" x14ac:dyDescent="0.3">
      <c r="A738" s="315" t="s">
        <v>96</v>
      </c>
      <c r="B738" s="44" t="str">
        <f t="shared" si="558"/>
        <v>ГБУ АО УМТОМО</v>
      </c>
      <c r="C738" s="296" t="s">
        <v>226</v>
      </c>
      <c r="D738" s="19" t="str">
        <f t="shared" si="55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38" s="380" t="s">
        <v>206</v>
      </c>
      <c r="F738" s="44" t="str">
        <f t="shared" si="582"/>
        <v>Осуществление текущего ремонта зданий, сооружений, а также выполнение работ по эксплуатации, ремонту и монтажу систем отопления, водоснабжения, энергоснабжения, по обслуживанию средств обеспечения пожарной безопасности министерства, государственных учреждений, определенных министерством, а также содержание объектов и прилегающей территории в надлежащем состоянии</v>
      </c>
      <c r="G738" s="300" t="s">
        <v>207</v>
      </c>
      <c r="H738" s="44" t="str">
        <f t="shared" si="583"/>
        <v>Организация и (или) проведение ремонтных работ</v>
      </c>
      <c r="I738" s="300" t="s">
        <v>163</v>
      </c>
      <c r="J738" s="44" t="str">
        <f t="shared" si="547"/>
        <v>не предусмотрено</v>
      </c>
      <c r="K738" s="68" t="s">
        <v>208</v>
      </c>
      <c r="L738" s="68" t="s">
        <v>3</v>
      </c>
      <c r="M738" s="68" t="s">
        <v>5</v>
      </c>
      <c r="N738" s="98">
        <v>99</v>
      </c>
      <c r="O738" s="98">
        <v>100</v>
      </c>
      <c r="P738" s="51">
        <f>IF(AND(N738&lt;&gt;0,M738="Кач."),O738/N738*100,"")</f>
        <v>101.01010101010101</v>
      </c>
      <c r="Q738" s="51"/>
      <c r="R738" s="283">
        <f>IFERROR(AVERAGE(P738:P739),"")</f>
        <v>101.01010101010101</v>
      </c>
      <c r="S738" s="282">
        <f>AVERAGE(Q738:Q739)</f>
        <v>93.113854595336065</v>
      </c>
      <c r="T738" s="279">
        <f>IFERROR((R738*0.7+S738*0.3)*2,S738*2)</f>
        <v>197.28245417134303</v>
      </c>
      <c r="U738" s="295" t="str">
        <f>IF(T738&lt;170,"ГЗ по услуге (работе) НЕ выполнено","")&amp;IF(AND(T738&gt;=170,T738&lt;=200),"ГЗ по услуге (работе) выполнено","")&amp;IF(T738&gt;200,"ГЗ по услуге (работе) ПЕРЕвыполнено","")</f>
        <v>ГЗ по услуге (работе) выполнено</v>
      </c>
      <c r="V738" s="300"/>
      <c r="W738" s="416">
        <f>AVERAGE(T738:T747)</f>
        <v>203.71597965988727</v>
      </c>
      <c r="X738" s="303" t="str">
        <f>IF(W738&lt;170,"ГЗ по учреждению не выполнено","")&amp;IF(AND(W738&gt;=170,W738&lt;=200),"ГЗ по учреждению выполнено","")&amp;IF(W738&gt;200,"ГЗ по учреждению перевыполнено","")</f>
        <v>ГЗ по учреждению перевыполнено</v>
      </c>
    </row>
    <row r="739" spans="1:26" ht="33.75" customHeight="1" thickBot="1" x14ac:dyDescent="0.3">
      <c r="A739" s="316"/>
      <c r="B739" s="44" t="str">
        <f t="shared" si="558"/>
        <v>ГБУ АО УМТОМО</v>
      </c>
      <c r="C739" s="296"/>
      <c r="D739" s="19" t="str">
        <f t="shared" ref="D739:D753" si="589">IF(C739="",D738,C739)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39" s="380"/>
      <c r="F739" s="44" t="str">
        <f t="shared" si="582"/>
        <v>Осуществление текущего ремонта зданий, сооружений, а также выполнение работ по эксплуатации, ремонту и монтажу систем отопления, водоснабжения, энергоснабжения, по обслуживанию средств обеспечения пожарной безопасности министерства, государственных учреждений, определенных министерством, а также содержание объектов и прилегающей территории в надлежащем состоянии</v>
      </c>
      <c r="G739" s="300"/>
      <c r="H739" s="44" t="str">
        <f t="shared" si="583"/>
        <v>Организация и (или) проведение ремонтных работ</v>
      </c>
      <c r="I739" s="300"/>
      <c r="J739" s="44" t="str">
        <f t="shared" ref="J739:J757" si="590">IF(I739="",J738,I739)</f>
        <v>не предусмотрено</v>
      </c>
      <c r="K739" s="69" t="s">
        <v>209</v>
      </c>
      <c r="L739" s="70" t="s">
        <v>41</v>
      </c>
      <c r="M739" s="66" t="s">
        <v>42</v>
      </c>
      <c r="N739" s="97">
        <v>243</v>
      </c>
      <c r="O739" s="97">
        <v>169.7</v>
      </c>
      <c r="P739" s="53" t="str">
        <f t="shared" si="554"/>
        <v/>
      </c>
      <c r="Q739" s="52">
        <f>IF(AND(N739&lt;&gt;0,M739="объем"),(O739/N739*100)/$Y$2*12,"")</f>
        <v>93.113854595336065</v>
      </c>
      <c r="R739" s="283"/>
      <c r="S739" s="282"/>
      <c r="T739" s="279"/>
      <c r="U739" s="295"/>
      <c r="V739" s="300"/>
      <c r="W739" s="417"/>
      <c r="X739" s="304"/>
    </row>
    <row r="740" spans="1:26" ht="28.5" customHeight="1" thickBot="1" x14ac:dyDescent="0.3">
      <c r="A740" s="316"/>
      <c r="B740" s="44" t="str">
        <f t="shared" si="558"/>
        <v>ГБУ АО УМТОМО</v>
      </c>
      <c r="C740" s="296"/>
      <c r="D740" s="19" t="str">
        <f t="shared" si="58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40" s="300" t="s">
        <v>210</v>
      </c>
      <c r="F740" s="44" t="str">
        <f t="shared" si="582"/>
        <v>Монтаж, наладка, ремонт и техническое обслуживание медицинской техники государственных учреждений</v>
      </c>
      <c r="G740" s="300" t="s">
        <v>211</v>
      </c>
      <c r="H740" s="44" t="str">
        <f t="shared" si="583"/>
        <v>Ремонт и обслуживание оборудования</v>
      </c>
      <c r="I740" s="300" t="s">
        <v>163</v>
      </c>
      <c r="J740" s="44" t="str">
        <f t="shared" si="590"/>
        <v>не предусмотрено</v>
      </c>
      <c r="K740" s="68" t="s">
        <v>205</v>
      </c>
      <c r="L740" s="68" t="s">
        <v>3</v>
      </c>
      <c r="M740" s="68" t="s">
        <v>5</v>
      </c>
      <c r="N740" s="98">
        <v>99</v>
      </c>
      <c r="O740" s="98">
        <v>100</v>
      </c>
      <c r="P740" s="51">
        <f>IF(AND(N740&lt;&gt;0,M740="Кач."),O740/N740*100,"")</f>
        <v>101.01010101010101</v>
      </c>
      <c r="Q740" s="51"/>
      <c r="R740" s="283">
        <f>IFERROR(AVERAGE(P740:P741),"")</f>
        <v>101.01010101010101</v>
      </c>
      <c r="S740" s="282">
        <f>AVERAGE(Q740:Q741)</f>
        <v>98.550724637681157</v>
      </c>
      <c r="T740" s="279">
        <f>IFERROR((R740*0.7+S740*0.3)*2,S740*2)</f>
        <v>200.54457619675009</v>
      </c>
      <c r="U740" s="295" t="str">
        <f>IF(T740&lt;170,"ГЗ по услуге (работе) НЕ выполнено","")&amp;IF(AND(T740&gt;=170,T740&lt;=200),"ГЗ по услуге (работе) выполнено","")&amp;IF(T740&gt;200,"ГЗ по услуге (работе) ПЕРЕвыполнено","")</f>
        <v>ГЗ по услуге (работе) ПЕРЕвыполнено</v>
      </c>
      <c r="V740" s="300"/>
      <c r="W740" s="417"/>
      <c r="X740" s="304"/>
    </row>
    <row r="741" spans="1:26" ht="33" customHeight="1" thickBot="1" x14ac:dyDescent="0.3">
      <c r="A741" s="316"/>
      <c r="B741" s="44" t="str">
        <f t="shared" si="558"/>
        <v>ГБУ АО УМТОМО</v>
      </c>
      <c r="C741" s="296"/>
      <c r="D741" s="19" t="str">
        <f t="shared" si="58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41" s="300"/>
      <c r="F741" s="44" t="str">
        <f t="shared" si="582"/>
        <v>Монтаж, наладка, ремонт и техническое обслуживание медицинской техники государственных учреждений</v>
      </c>
      <c r="G741" s="300"/>
      <c r="H741" s="44" t="str">
        <f t="shared" si="583"/>
        <v>Ремонт и обслуживание оборудования</v>
      </c>
      <c r="I741" s="300"/>
      <c r="J741" s="44" t="str">
        <f t="shared" si="590"/>
        <v>не предусмотрено</v>
      </c>
      <c r="K741" s="69" t="s">
        <v>212</v>
      </c>
      <c r="L741" s="70" t="s">
        <v>41</v>
      </c>
      <c r="M741" s="66" t="s">
        <v>42</v>
      </c>
      <c r="N741" s="262">
        <v>1380</v>
      </c>
      <c r="O741" s="97">
        <v>1020</v>
      </c>
      <c r="P741" s="53" t="str">
        <f t="shared" ref="P741" si="591">IF(AND(N741&lt;&gt;0,M741="Кач."),O741/N741*100,"")</f>
        <v/>
      </c>
      <c r="Q741" s="167">
        <f>IF(AND(N741&lt;&gt;0,M741="объем"),(O741/N741*100)/$Y$2*12,"")</f>
        <v>98.550724637681157</v>
      </c>
      <c r="R741" s="283"/>
      <c r="S741" s="282"/>
      <c r="T741" s="279"/>
      <c r="U741" s="295"/>
      <c r="V741" s="300"/>
      <c r="W741" s="417"/>
      <c r="X741" s="304"/>
    </row>
    <row r="742" spans="1:26" ht="30" customHeight="1" thickBot="1" x14ac:dyDescent="0.3">
      <c r="A742" s="316"/>
      <c r="B742" s="44" t="str">
        <f t="shared" si="558"/>
        <v>ГБУ АО УМТОМО</v>
      </c>
      <c r="C742" s="296" t="s">
        <v>213</v>
      </c>
      <c r="D742" s="19" t="str">
        <f t="shared" si="589"/>
        <v>Материально-техническое обеспечение деятельности министерства и государственных учреждений, определенных министерством</v>
      </c>
      <c r="E742" s="300" t="s">
        <v>214</v>
      </c>
      <c r="F742" s="44" t="str">
        <f t="shared" si="582"/>
        <v>Автотранспортное обслуживание должностных лиц, государственных органов и государственных учреждений</v>
      </c>
      <c r="G742" s="300" t="s">
        <v>215</v>
      </c>
      <c r="H742" s="44" t="str">
        <f t="shared" si="583"/>
        <v>Автотранспортное обслуживание служебной деятельности министерства, деятельности государственных учреждений, определенных министерством, включая организацию перевозки сотрудников министерства и государственных учреждений служебными автотранспортными средствами при выполнении ими своих должностных обязанностей и обеспечение надлежащей технической эксплуатации и своевременного ремонта служебных автотранспортных средств, используемых министерством и государственными учреждениями, определенными министерством</v>
      </c>
      <c r="I742" s="300" t="s">
        <v>101</v>
      </c>
      <c r="J742" s="44" t="str">
        <f t="shared" si="590"/>
        <v>постоянно</v>
      </c>
      <c r="K742" s="68" t="s">
        <v>216</v>
      </c>
      <c r="L742" s="68" t="s">
        <v>3</v>
      </c>
      <c r="M742" s="67" t="s">
        <v>5</v>
      </c>
      <c r="N742" s="98">
        <v>99</v>
      </c>
      <c r="O742" s="98">
        <v>100</v>
      </c>
      <c r="P742" s="51">
        <f t="shared" ref="P742:P747" si="592">IF(AND(N742&lt;&gt;0,M742="Кач."),O742/N742*100,"")</f>
        <v>101.01010101010101</v>
      </c>
      <c r="Q742" s="167"/>
      <c r="R742" s="283">
        <f>IFERROR(AVERAGE(P742:P743),"")</f>
        <v>101.01010101010101</v>
      </c>
      <c r="S742" s="282">
        <f>AVERAGE(Q742:Q743)</f>
        <v>97.758013711321098</v>
      </c>
      <c r="T742" s="279">
        <f>IFERROR((R742*0.7+S742*0.3)*2,S742*2)</f>
        <v>200.06894964093405</v>
      </c>
      <c r="U742" s="295" t="str">
        <f>IF(T742&lt;170,"ГЗ по услуге (работе) НЕ выполнено","")&amp;IF(AND(T742&gt;=170,T742&lt;=200),"ГЗ по услуге (работе) выполнено","")&amp;IF(T742&gt;200,"ГЗ по услуге (работе) ПЕРЕвыполнено","")</f>
        <v>ГЗ по услуге (работе) ПЕРЕвыполнено</v>
      </c>
      <c r="V742" s="300"/>
      <c r="W742" s="417"/>
      <c r="X742" s="304"/>
    </row>
    <row r="743" spans="1:26" ht="30.75" customHeight="1" thickBot="1" x14ac:dyDescent="0.3">
      <c r="A743" s="316"/>
      <c r="B743" s="44" t="str">
        <f t="shared" si="558"/>
        <v>ГБУ АО УМТОМО</v>
      </c>
      <c r="C743" s="296"/>
      <c r="D743" s="19" t="str">
        <f t="shared" si="589"/>
        <v>Материально-техническое обеспечение деятельности министерства и государственных учреждений, определенных министерством</v>
      </c>
      <c r="E743" s="300"/>
      <c r="F743" s="44" t="str">
        <f t="shared" si="582"/>
        <v>Автотранспортное обслуживание должностных лиц, государственных органов и государственных учреждений</v>
      </c>
      <c r="G743" s="300"/>
      <c r="H743" s="44" t="str">
        <f t="shared" si="583"/>
        <v>Автотранспортное обслуживание служебной деятельности министерства, деятельности государственных учреждений, определенных министерством, включая организацию перевозки сотрудников министерства и государственных учреждений служебными автотранспортными средствами при выполнении ими своих должностных обязанностей и обеспечение надлежащей технической эксплуатации и своевременного ремонта служебных автотранспортных средств, используемых министерством и государственными учреждениями, определенными министерством</v>
      </c>
      <c r="I743" s="300"/>
      <c r="J743" s="44" t="str">
        <f t="shared" si="590"/>
        <v>постоянно</v>
      </c>
      <c r="K743" s="69" t="s">
        <v>171</v>
      </c>
      <c r="L743" s="70" t="s">
        <v>41</v>
      </c>
      <c r="M743" s="66" t="s">
        <v>42</v>
      </c>
      <c r="N743" s="164">
        <v>43176</v>
      </c>
      <c r="O743" s="164">
        <v>31656</v>
      </c>
      <c r="P743" s="51" t="str">
        <f t="shared" si="592"/>
        <v/>
      </c>
      <c r="Q743" s="167">
        <f>IF(AND(N743&lt;&gt;0,M743="объем"),(O743/N743*100)/$Y$2*12,"")</f>
        <v>97.758013711321098</v>
      </c>
      <c r="R743" s="283"/>
      <c r="S743" s="282"/>
      <c r="T743" s="279"/>
      <c r="U743" s="295"/>
      <c r="V743" s="300"/>
      <c r="W743" s="417"/>
      <c r="X743" s="304"/>
    </row>
    <row r="744" spans="1:26" ht="30" customHeight="1" thickBot="1" x14ac:dyDescent="0.3">
      <c r="A744" s="316"/>
      <c r="B744" s="44" t="str">
        <f t="shared" si="558"/>
        <v>ГБУ АО УМТОМО</v>
      </c>
      <c r="C744" s="297" t="s">
        <v>217</v>
      </c>
      <c r="D744" s="19" t="str">
        <f t="shared" si="589"/>
        <v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v>
      </c>
      <c r="E744" s="300" t="s">
        <v>217</v>
      </c>
      <c r="F744" s="44" t="str">
        <f t="shared" si="582"/>
        <v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v>
      </c>
      <c r="G744" s="300" t="s">
        <v>47</v>
      </c>
      <c r="H744" s="44" t="str">
        <f t="shared" si="583"/>
        <v>Не предусмотрено</v>
      </c>
      <c r="I744" s="300" t="s">
        <v>47</v>
      </c>
      <c r="J744" s="44" t="str">
        <f t="shared" si="590"/>
        <v>Не предусмотрено</v>
      </c>
      <c r="K744" s="68" t="s">
        <v>218</v>
      </c>
      <c r="L744" s="68" t="s">
        <v>3</v>
      </c>
      <c r="M744" s="67" t="s">
        <v>5</v>
      </c>
      <c r="N744" s="98">
        <v>99</v>
      </c>
      <c r="O744" s="98">
        <v>100</v>
      </c>
      <c r="P744" s="51">
        <f t="shared" si="592"/>
        <v>101.01010101010101</v>
      </c>
      <c r="Q744" s="167"/>
      <c r="R744" s="283">
        <f t="shared" ref="R744" si="593">IFERROR(AVERAGE(P744:P745),"")</f>
        <v>101.01010101010101</v>
      </c>
      <c r="S744" s="282">
        <f t="shared" ref="S744" si="594">AVERAGE(Q744:Q745)</f>
        <v>98.782961460446245</v>
      </c>
      <c r="T744" s="279">
        <f t="shared" ref="T744" si="595">IFERROR((R744*0.7+S744*0.3)*2,S744*2)</f>
        <v>200.68391829040914</v>
      </c>
      <c r="U744" s="295" t="str">
        <f t="shared" ref="U744" si="596">IF(T744&lt;170,"ГЗ по услуге (работе) НЕ выполнено","")&amp;IF(AND(T744&gt;=170,T744&lt;=200),"ГЗ по услуге (работе) выполнено","")&amp;IF(T744&gt;200,"ГЗ по услуге (работе) ПЕРЕвыполнено","")</f>
        <v>ГЗ по услуге (работе) ПЕРЕвыполнено</v>
      </c>
      <c r="V744" s="287"/>
      <c r="W744" s="417"/>
      <c r="X744" s="304"/>
    </row>
    <row r="745" spans="1:26" ht="33" customHeight="1" thickBot="1" x14ac:dyDescent="0.3">
      <c r="A745" s="316"/>
      <c r="B745" s="44" t="str">
        <f t="shared" si="558"/>
        <v>ГБУ АО УМТОМО</v>
      </c>
      <c r="C745" s="299"/>
      <c r="D745" s="19" t="str">
        <f t="shared" si="589"/>
        <v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v>
      </c>
      <c r="E745" s="300"/>
      <c r="F745" s="44" t="str">
        <f t="shared" si="582"/>
        <v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v>
      </c>
      <c r="G745" s="300"/>
      <c r="H745" s="44" t="str">
        <f t="shared" si="583"/>
        <v>Не предусмотрено</v>
      </c>
      <c r="I745" s="300"/>
      <c r="J745" s="44" t="str">
        <f t="shared" si="590"/>
        <v>Не предусмотрено</v>
      </c>
      <c r="K745" s="69" t="s">
        <v>219</v>
      </c>
      <c r="L745" s="70" t="s">
        <v>41</v>
      </c>
      <c r="M745" s="66" t="s">
        <v>42</v>
      </c>
      <c r="N745" s="164">
        <v>5916</v>
      </c>
      <c r="O745" s="164">
        <v>4383</v>
      </c>
      <c r="P745" s="51" t="str">
        <f t="shared" si="592"/>
        <v/>
      </c>
      <c r="Q745" s="167">
        <f>IF(AND(N745&lt;&gt;0,M745="объем"),(O745/N745*100)/$Y$2*12,"")</f>
        <v>98.782961460446245</v>
      </c>
      <c r="R745" s="283"/>
      <c r="S745" s="282"/>
      <c r="T745" s="279"/>
      <c r="U745" s="295"/>
      <c r="V745" s="288"/>
      <c r="W745" s="417"/>
      <c r="X745" s="304"/>
    </row>
    <row r="746" spans="1:26" ht="38.25" customHeight="1" thickBot="1" x14ac:dyDescent="0.3">
      <c r="A746" s="316"/>
      <c r="B746" s="44" t="str">
        <f t="shared" si="558"/>
        <v>ГБУ АО УМТОМО</v>
      </c>
      <c r="C746" s="297" t="s">
        <v>258</v>
      </c>
      <c r="D746" s="19" t="str">
        <f t="shared" si="589"/>
        <v>Проведение строительного контроля заказчиком, застройщиком при строительстве, реконструкции и капитальном ремонте объектов капитального строительства</v>
      </c>
      <c r="E746" s="287" t="s">
        <v>258</v>
      </c>
      <c r="F746" s="44" t="str">
        <f t="shared" si="582"/>
        <v>Проведение строительного контроля заказчиком, застройщиком при строительстве, реконструкции и капитальном ремонте объектов капитального строительства</v>
      </c>
      <c r="G746" s="287" t="s">
        <v>259</v>
      </c>
      <c r="H746" s="44" t="str">
        <f t="shared" si="583"/>
        <v>Строительный контроль при осуществлении строительства, реконструкции и капитального ремонта объектов капитального строительства</v>
      </c>
      <c r="I746" s="287" t="s">
        <v>260</v>
      </c>
      <c r="J746" s="44" t="str">
        <f t="shared" si="590"/>
        <v>Экспертом</v>
      </c>
      <c r="K746" s="68" t="s">
        <v>262</v>
      </c>
      <c r="L746" s="70" t="s">
        <v>145</v>
      </c>
      <c r="M746" s="67" t="s">
        <v>5</v>
      </c>
      <c r="N746" s="98">
        <v>16</v>
      </c>
      <c r="O746" s="98">
        <v>16</v>
      </c>
      <c r="P746" s="51">
        <f t="shared" si="592"/>
        <v>100</v>
      </c>
      <c r="Q746" s="52"/>
      <c r="R746" s="283">
        <f t="shared" ref="R746" si="597">IFERROR(AVERAGE(P746:P747),"")</f>
        <v>100</v>
      </c>
      <c r="S746" s="282">
        <f t="shared" ref="S746" si="598">AVERAGE(Q746:Q747)</f>
        <v>133.33333333333331</v>
      </c>
      <c r="T746" s="279">
        <f t="shared" ref="T746" si="599">IFERROR((R746*0.7+S746*0.3)*2,S746*2)</f>
        <v>220</v>
      </c>
      <c r="U746" s="295" t="str">
        <f t="shared" ref="U746" si="600">IF(T746&lt;170,"ГЗ по услуге (работе) НЕ выполнено","")&amp;IF(AND(T746&gt;=170,T746&lt;=200),"ГЗ по услуге (работе) выполнено","")&amp;IF(T746&gt;200,"ГЗ по услуге (работе) ПЕРЕвыполнено","")</f>
        <v>ГЗ по услуге (работе) ПЕРЕвыполнено</v>
      </c>
      <c r="V746" s="288"/>
      <c r="W746" s="417"/>
      <c r="X746" s="304"/>
    </row>
    <row r="747" spans="1:26" ht="36" customHeight="1" thickBot="1" x14ac:dyDescent="0.3">
      <c r="A747" s="317"/>
      <c r="B747" s="44" t="str">
        <f t="shared" si="558"/>
        <v>ГБУ АО УМТОМО</v>
      </c>
      <c r="C747" s="299"/>
      <c r="D747" s="19" t="str">
        <f t="shared" si="589"/>
        <v>Проведение строительного контроля заказчиком, застройщиком при строительстве, реконструкции и капитальном ремонте объектов капитального строительства</v>
      </c>
      <c r="E747" s="289"/>
      <c r="F747" s="44" t="str">
        <f t="shared" si="582"/>
        <v>Проведение строительного контроля заказчиком, застройщиком при строительстве, реконструкции и капитальном ремонте объектов капитального строительства</v>
      </c>
      <c r="G747" s="289"/>
      <c r="H747" s="44" t="str">
        <f t="shared" si="583"/>
        <v>Строительный контроль при осуществлении строительства, реконструкции и капитального ремонта объектов капитального строительства</v>
      </c>
      <c r="I747" s="289"/>
      <c r="J747" s="44" t="str">
        <f t="shared" si="590"/>
        <v>Экспертом</v>
      </c>
      <c r="K747" s="69" t="s">
        <v>261</v>
      </c>
      <c r="L747" s="141" t="s">
        <v>145</v>
      </c>
      <c r="M747" s="76" t="s">
        <v>42</v>
      </c>
      <c r="N747" s="96">
        <v>16</v>
      </c>
      <c r="O747" s="96">
        <v>16</v>
      </c>
      <c r="P747" s="51" t="str">
        <f t="shared" si="592"/>
        <v/>
      </c>
      <c r="Q747" s="52">
        <f>IF(AND(N747&lt;&gt;0,M747="объем"),(O747/N747*100)/$Y$2*12,"")</f>
        <v>133.33333333333331</v>
      </c>
      <c r="R747" s="283"/>
      <c r="S747" s="282"/>
      <c r="T747" s="279"/>
      <c r="U747" s="295"/>
      <c r="V747" s="289"/>
      <c r="W747" s="418"/>
      <c r="X747" s="305"/>
    </row>
    <row r="748" spans="1:26" ht="41.25" customHeight="1" thickBot="1" x14ac:dyDescent="0.3">
      <c r="A748" s="312" t="s">
        <v>250</v>
      </c>
      <c r="B748" s="44" t="str">
        <f t="shared" si="558"/>
        <v>ГAУ АО «Астраханские аптеки»</v>
      </c>
      <c r="C748" s="296" t="s">
        <v>220</v>
      </c>
      <c r="D748" s="19" t="str">
        <f t="shared" si="589"/>
        <v xml:space="preserve">Участие в организации приемки, хранение, распределение, доставка в пункты отпуска и (или) отпуск лекарственных препаратов и медицинских изделий, полноценного бесплатного питания для лиц, которым соответствующее право гарантированно законодательством Российской Федерации и Астраханской области </v>
      </c>
      <c r="E748" s="300" t="s">
        <v>163</v>
      </c>
      <c r="F748" s="44" t="str">
        <f t="shared" si="582"/>
        <v>не предусмотрено</v>
      </c>
      <c r="G748" s="300" t="s">
        <v>163</v>
      </c>
      <c r="H748" s="44" t="str">
        <f t="shared" si="583"/>
        <v>не предусмотрено</v>
      </c>
      <c r="I748" s="300" t="s">
        <v>163</v>
      </c>
      <c r="J748" s="44" t="str">
        <f t="shared" si="590"/>
        <v>не предусмотрено</v>
      </c>
      <c r="K748" s="68" t="s">
        <v>221</v>
      </c>
      <c r="L748" s="68" t="s">
        <v>3</v>
      </c>
      <c r="M748" s="68" t="s">
        <v>5</v>
      </c>
      <c r="N748" s="98">
        <v>100</v>
      </c>
      <c r="O748" s="98">
        <v>100</v>
      </c>
      <c r="P748" s="51">
        <f t="shared" ref="P748:P754" si="601">IF(AND(N748&lt;&gt;0,M748="Кач."),O748/N748*100,"")</f>
        <v>100</v>
      </c>
      <c r="Q748" s="52"/>
      <c r="R748" s="283">
        <f>IFERROR(AVERAGE(P748:P749),"")</f>
        <v>100</v>
      </c>
      <c r="S748" s="274">
        <f>AVERAGE(Q748:Q749)</f>
        <v>100.01326435866824</v>
      </c>
      <c r="T748" s="272">
        <f>IFERROR((R748*0.7+S748*0.3)*2,S748*2)</f>
        <v>200.00795861520095</v>
      </c>
      <c r="U748" s="284" t="str">
        <f t="shared" ref="U748" si="602">IF(T748&lt;170,"ГЗ по услуге (работе) НЕ выполнено","")&amp;IF(AND(T748&gt;=170,T748&lt;=200),"ГЗ по услуге (работе) выполнено","")&amp;IF(T748&gt;200,"ГЗ по услуге (работе) ПЕРЕвыполнено","")</f>
        <v>ГЗ по услуге (работе) ПЕРЕвыполнено</v>
      </c>
      <c r="V748" s="287"/>
      <c r="W748" s="307">
        <f>AVERAGE(T748:T753)</f>
        <v>200.47403334311412</v>
      </c>
      <c r="X748" s="303" t="str">
        <f>IF(W748&lt;170,"ГЗ по учреждению не выполнено","")&amp;IF(AND(W748&gt;=170,W748&lt;=200),"ГЗ по учреждению выполнено","")&amp;IF(W748&gt;200,"ГЗ по учреждению перевыполнено","")</f>
        <v>ГЗ по учреждению перевыполнено</v>
      </c>
    </row>
    <row r="749" spans="1:26" ht="38.25" customHeight="1" thickBot="1" x14ac:dyDescent="0.3">
      <c r="A749" s="313"/>
      <c r="B749" s="44" t="str">
        <f t="shared" si="558"/>
        <v>ГAУ АО «Астраханские аптеки»</v>
      </c>
      <c r="C749" s="296"/>
      <c r="D749" s="19" t="str">
        <f t="shared" si="589"/>
        <v xml:space="preserve">Участие в организации приемки, хранение, распределение, доставка в пункты отпуска и (или) отпуск лекарственных препаратов и медицинских изделий, полноценного бесплатного питания для лиц, которым соответствующее право гарантированно законодательством Российской Федерации и Астраханской области </v>
      </c>
      <c r="E749" s="300"/>
      <c r="F749" s="44" t="str">
        <f t="shared" si="582"/>
        <v>не предусмотрено</v>
      </c>
      <c r="G749" s="300"/>
      <c r="H749" s="44" t="str">
        <f t="shared" si="583"/>
        <v>не предусмотрено</v>
      </c>
      <c r="I749" s="300"/>
      <c r="J749" s="44" t="str">
        <f t="shared" si="590"/>
        <v>не предусмотрено</v>
      </c>
      <c r="K749" s="69" t="s">
        <v>222</v>
      </c>
      <c r="L749" s="81" t="s">
        <v>41</v>
      </c>
      <c r="M749" s="76" t="s">
        <v>42</v>
      </c>
      <c r="N749" s="162">
        <v>2513</v>
      </c>
      <c r="O749" s="162">
        <v>1885</v>
      </c>
      <c r="P749" s="58" t="str">
        <f t="shared" si="601"/>
        <v/>
      </c>
      <c r="Q749" s="59">
        <f t="shared" ref="Q749" si="603">IF(AND(N749&lt;&gt;0,M749="объем"),(O749/N749*100)/$Y$2*12,"")</f>
        <v>100.01326435866824</v>
      </c>
      <c r="R749" s="283"/>
      <c r="S749" s="275"/>
      <c r="T749" s="278"/>
      <c r="U749" s="286"/>
      <c r="V749" s="289"/>
      <c r="W749" s="308"/>
      <c r="X749" s="304"/>
      <c r="Y749" s="29"/>
      <c r="Z749" s="29"/>
    </row>
    <row r="750" spans="1:26" ht="39" customHeight="1" thickBot="1" x14ac:dyDescent="0.3">
      <c r="A750" s="313"/>
      <c r="B750" s="44" t="str">
        <f t="shared" si="558"/>
        <v>ГAУ АО «Астраханские аптеки»</v>
      </c>
      <c r="C750" s="296" t="s">
        <v>223</v>
      </c>
      <c r="D750" s="19" t="str">
        <f t="shared" si="589"/>
        <v xml:space="preserve">Приобретение, хранение, распределение, отпуск наркотических средств и психотропных веществ и их прекурсоров, внесенных 
в список II и III перечня наркотических средств, психотропных веществ и их прекурсоров, подлежащих контролю 
в Российской Федерации, для лиц, которым соответствующее право гарантированно законодательством Российской Федерации и Астраханской области
</v>
      </c>
      <c r="E750" s="300" t="s">
        <v>163</v>
      </c>
      <c r="F750" s="44" t="str">
        <f t="shared" si="582"/>
        <v>не предусмотрено</v>
      </c>
      <c r="G750" s="300" t="s">
        <v>163</v>
      </c>
      <c r="H750" s="44" t="str">
        <f t="shared" si="583"/>
        <v>не предусмотрено</v>
      </c>
      <c r="I750" s="300" t="s">
        <v>163</v>
      </c>
      <c r="J750" s="44" t="str">
        <f t="shared" si="590"/>
        <v>не предусмотрено</v>
      </c>
      <c r="K750" s="68" t="s">
        <v>221</v>
      </c>
      <c r="L750" s="68" t="s">
        <v>3</v>
      </c>
      <c r="M750" s="68" t="s">
        <v>5</v>
      </c>
      <c r="N750" s="98">
        <v>100</v>
      </c>
      <c r="O750" s="98">
        <v>100</v>
      </c>
      <c r="P750" s="51">
        <f t="shared" si="601"/>
        <v>100</v>
      </c>
      <c r="Q750" s="52"/>
      <c r="R750" s="283">
        <f>IFERROR(AVERAGE(P750:P751),"")</f>
        <v>100</v>
      </c>
      <c r="S750" s="282">
        <f>AVERAGE(Q750:Q751)</f>
        <v>100</v>
      </c>
      <c r="T750" s="279">
        <f>IFERROR((R750*0.7+S750*0.3)*2,S750*2)</f>
        <v>200</v>
      </c>
      <c r="U750" s="295" t="str">
        <f t="shared" ref="U750:U752" si="604">IF(T750&lt;170,"ГЗ по услуге (работе) НЕ выполнено","")&amp;IF(AND(T750&gt;=170,T750&lt;=200),"ГЗ по услуге (работе) выполнено","")&amp;IF(T750&gt;200,"ГЗ по услуге (работе) ПЕРЕвыполнено","")</f>
        <v>ГЗ по услуге (работе) выполнено</v>
      </c>
      <c r="V750" s="300"/>
      <c r="W750" s="308"/>
      <c r="X750" s="304"/>
    </row>
    <row r="751" spans="1:26" ht="37.5" customHeight="1" thickBot="1" x14ac:dyDescent="0.3">
      <c r="A751" s="313"/>
      <c r="B751" s="44" t="str">
        <f t="shared" si="558"/>
        <v>ГAУ АО «Астраханские аптеки»</v>
      </c>
      <c r="C751" s="296"/>
      <c r="D751" s="19" t="str">
        <f t="shared" si="589"/>
        <v xml:space="preserve">Приобретение, хранение, распределение, отпуск наркотических средств и психотропных веществ и их прекурсоров, внесенных 
в список II и III перечня наркотических средств, психотропных веществ и их прекурсоров, подлежащих контролю 
в Российской Федерации, для лиц, которым соответствующее право гарантированно законодательством Российской Федерации и Астраханской области
</v>
      </c>
      <c r="E751" s="300"/>
      <c r="F751" s="44" t="str">
        <f t="shared" si="582"/>
        <v>не предусмотрено</v>
      </c>
      <c r="G751" s="300"/>
      <c r="H751" s="44" t="str">
        <f t="shared" si="583"/>
        <v>не предусмотрено</v>
      </c>
      <c r="I751" s="300"/>
      <c r="J751" s="44" t="str">
        <f t="shared" si="590"/>
        <v>не предусмотрено</v>
      </c>
      <c r="K751" s="69" t="s">
        <v>222</v>
      </c>
      <c r="L751" s="81" t="s">
        <v>41</v>
      </c>
      <c r="M751" s="76" t="s">
        <v>42</v>
      </c>
      <c r="N751" s="96">
        <v>24</v>
      </c>
      <c r="O751" s="96">
        <v>18</v>
      </c>
      <c r="P751" s="58" t="str">
        <f t="shared" si="601"/>
        <v/>
      </c>
      <c r="Q751" s="59">
        <f t="shared" ref="Q751:Q753" si="605">IF(AND(N751&lt;&gt;0,M751="объем"),(O751/N751*100)/$Y$2*12,"")</f>
        <v>100</v>
      </c>
      <c r="R751" s="283"/>
      <c r="S751" s="282"/>
      <c r="T751" s="279"/>
      <c r="U751" s="295"/>
      <c r="V751" s="300"/>
      <c r="W751" s="308"/>
      <c r="X751" s="304"/>
    </row>
    <row r="752" spans="1:26" ht="39" customHeight="1" thickBot="1" x14ac:dyDescent="0.3">
      <c r="A752" s="313"/>
      <c r="B752" s="44" t="str">
        <f t="shared" si="558"/>
        <v>ГAУ АО «Астраханские аптеки»</v>
      </c>
      <c r="C752" s="297" t="s">
        <v>247</v>
      </c>
      <c r="D752" s="19" t="str">
        <f t="shared" si="589"/>
        <v xml:space="preserve">Мониторинг обеспечения отдельных категорий граждан лекарственными препаратами, медицинскими изделиями, а также специализированными продуктами лечебного питания для детей-инвалидов </v>
      </c>
      <c r="E752" s="287" t="s">
        <v>163</v>
      </c>
      <c r="F752" s="44" t="str">
        <f t="shared" si="582"/>
        <v>не предусмотрено</v>
      </c>
      <c r="G752" s="287" t="s">
        <v>163</v>
      </c>
      <c r="H752" s="44" t="str">
        <f t="shared" si="583"/>
        <v>не предусмотрено</v>
      </c>
      <c r="I752" s="287" t="s">
        <v>163</v>
      </c>
      <c r="J752" s="44" t="str">
        <f t="shared" si="590"/>
        <v>не предусмотрено</v>
      </c>
      <c r="K752" s="69" t="s">
        <v>248</v>
      </c>
      <c r="L752" s="131" t="s">
        <v>3</v>
      </c>
      <c r="M752" s="76" t="s">
        <v>5</v>
      </c>
      <c r="N752" s="98">
        <v>99</v>
      </c>
      <c r="O752" s="98">
        <v>100</v>
      </c>
      <c r="P752" s="135">
        <f t="shared" si="601"/>
        <v>101.01010101010101</v>
      </c>
      <c r="Q752" s="130"/>
      <c r="R752" s="276">
        <f>IFERROR(AVERAGE(P752:P753),"")</f>
        <v>101.01010101010101</v>
      </c>
      <c r="S752" s="274">
        <f>AVERAGE(Q752:Q753)</f>
        <v>100</v>
      </c>
      <c r="T752" s="272">
        <f>IFERROR((R752*0.7+S752*0.3)*2,S752*2)</f>
        <v>201.4141414141414</v>
      </c>
      <c r="U752" s="284" t="str">
        <f t="shared" si="604"/>
        <v>ГЗ по услуге (работе) ПЕРЕвыполнено</v>
      </c>
      <c r="V752" s="287"/>
      <c r="W752" s="308"/>
      <c r="X752" s="304"/>
    </row>
    <row r="753" spans="1:24" ht="39.75" customHeight="1" thickBot="1" x14ac:dyDescent="0.3">
      <c r="A753" s="314"/>
      <c r="B753" s="44" t="str">
        <f t="shared" si="558"/>
        <v>ГAУ АО «Астраханские аптеки»</v>
      </c>
      <c r="C753" s="299"/>
      <c r="D753" s="19" t="str">
        <f t="shared" si="589"/>
        <v xml:space="preserve">Мониторинг обеспечения отдельных категорий граждан лекарственными препаратами, медицинскими изделиями, а также специализированными продуктами лечебного питания для детей-инвалидов </v>
      </c>
      <c r="E753" s="289"/>
      <c r="F753" s="44" t="str">
        <f t="shared" si="582"/>
        <v>не предусмотрено</v>
      </c>
      <c r="G753" s="289"/>
      <c r="H753" s="44" t="str">
        <f t="shared" si="583"/>
        <v>не предусмотрено</v>
      </c>
      <c r="I753" s="289"/>
      <c r="J753" s="44" t="str">
        <f t="shared" si="590"/>
        <v>не предусмотрено</v>
      </c>
      <c r="K753" s="69" t="s">
        <v>167</v>
      </c>
      <c r="L753" s="131" t="s">
        <v>41</v>
      </c>
      <c r="M753" s="76" t="s">
        <v>42</v>
      </c>
      <c r="N753" s="162">
        <v>60000</v>
      </c>
      <c r="O753" s="162">
        <v>45000</v>
      </c>
      <c r="P753" s="132" t="str">
        <f t="shared" si="601"/>
        <v/>
      </c>
      <c r="Q753" s="130">
        <f t="shared" si="605"/>
        <v>100</v>
      </c>
      <c r="R753" s="277"/>
      <c r="S753" s="275"/>
      <c r="T753" s="278"/>
      <c r="U753" s="286"/>
      <c r="V753" s="289"/>
      <c r="W753" s="309"/>
      <c r="X753" s="305"/>
    </row>
    <row r="754" spans="1:24" ht="40.5" customHeight="1" thickBot="1" x14ac:dyDescent="0.3">
      <c r="A754" s="315" t="s">
        <v>229</v>
      </c>
      <c r="B754" s="44" t="str">
        <f t="shared" ref="B754:B765" si="606">IF(A754="",B753,A754)</f>
        <v>ГБУЗ АО "ДГП № 3"</v>
      </c>
      <c r="C754" s="318" t="s">
        <v>338</v>
      </c>
      <c r="D754" s="19" t="str">
        <f t="shared" ref="D754:D758" si="607">IF(C754="",D753,C754)</f>
        <v>Содержание (эксплуатация) имущества, находящего в собственности Астраханской области</v>
      </c>
      <c r="E754" s="284" t="s">
        <v>275</v>
      </c>
      <c r="F754" s="44" t="str">
        <f t="shared" ref="F754:F772" si="608">IF(E754="",F753,E754)</f>
        <v>заключение договоров</v>
      </c>
      <c r="G754" s="284" t="s">
        <v>277</v>
      </c>
      <c r="H754" s="44" t="str">
        <f t="shared" si="58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54" s="284" t="s">
        <v>276</v>
      </c>
      <c r="J754" s="44" t="str">
        <f>IF(I754="",J753,I754)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54" s="67" t="s">
        <v>340</v>
      </c>
      <c r="L754" s="70" t="s">
        <v>3</v>
      </c>
      <c r="M754" s="67" t="s">
        <v>5</v>
      </c>
      <c r="N754" s="98">
        <v>100</v>
      </c>
      <c r="O754" s="98">
        <v>100</v>
      </c>
      <c r="P754" s="51">
        <f t="shared" si="601"/>
        <v>100</v>
      </c>
      <c r="Q754" s="52"/>
      <c r="R754" s="276">
        <f>IFERROR(AVERAGE(P754:P755),"")</f>
        <v>100</v>
      </c>
      <c r="S754" s="274">
        <f>AVERAGE(Q754:Q755)</f>
        <v>100</v>
      </c>
      <c r="T754" s="272">
        <f>IFERROR((R754*0.7+S754*0.3)*2,S754*2)</f>
        <v>200</v>
      </c>
      <c r="U754" s="284" t="str">
        <f t="shared" ref="U754:U756" si="609">IF(T754&lt;170,"ГЗ по услуге (работе) НЕ выполнено","")&amp;IF(AND(T754&gt;=170,T754&lt;=200),"ГЗ по услуге (работе) выполнено","")&amp;IF(T754&gt;200,"ГЗ по услуге (работе) ПЕРЕвыполнено","")</f>
        <v>ГЗ по услуге (работе) выполнено</v>
      </c>
      <c r="V754" s="287"/>
      <c r="W754" s="307">
        <f>AVERAGE(T754:T757)</f>
        <v>205.77956989247312</v>
      </c>
      <c r="X754" s="303" t="str">
        <f>IF(W754&lt;170,"ГЗ по учреждению не выполнено","")&amp;IF(AND(W754&gt;=170,W754&lt;=200),"ГЗ по учреждению выполнено","")&amp;IF(W754&gt;200,"ГЗ по учреждению перевыполнено","")</f>
        <v>ГЗ по учреждению перевыполнено</v>
      </c>
    </row>
    <row r="755" spans="1:24" ht="41.25" customHeight="1" thickBot="1" x14ac:dyDescent="0.3">
      <c r="A755" s="316"/>
      <c r="B755" s="182" t="str">
        <f t="shared" si="606"/>
        <v>ГБУЗ АО "ДГП № 3"</v>
      </c>
      <c r="C755" s="320"/>
      <c r="D755" s="19" t="str">
        <f t="shared" si="607"/>
        <v>Содержание (эксплуатация) имущества, находящего в собственности Астраханской области</v>
      </c>
      <c r="E755" s="286"/>
      <c r="F755" s="44" t="str">
        <f t="shared" si="608"/>
        <v>заключение договоров</v>
      </c>
      <c r="G755" s="286"/>
      <c r="H755" s="44" t="str">
        <f t="shared" si="58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55" s="286"/>
      <c r="J755" s="44" t="str">
        <f t="shared" si="590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55" s="183" t="s">
        <v>232</v>
      </c>
      <c r="L755" s="70" t="s">
        <v>228</v>
      </c>
      <c r="M755" s="66" t="s">
        <v>42</v>
      </c>
      <c r="N755" s="96">
        <v>12.4</v>
      </c>
      <c r="O755" s="96">
        <v>12.4</v>
      </c>
      <c r="P755" s="178" t="str">
        <f t="shared" ref="P755:P757" si="610">IF(AND(N755&lt;&gt;0,M755="Кач."),O755/N755*100,"")</f>
        <v/>
      </c>
      <c r="Q755" s="55">
        <f>IF(AND(N755&lt;&gt;0,M755="объем"),(O755/N755*100),"")</f>
        <v>100</v>
      </c>
      <c r="R755" s="277"/>
      <c r="S755" s="275"/>
      <c r="T755" s="278"/>
      <c r="U755" s="286"/>
      <c r="V755" s="289"/>
      <c r="W755" s="308"/>
      <c r="X755" s="304"/>
    </row>
    <row r="756" spans="1:24" ht="48.75" customHeight="1" thickBot="1" x14ac:dyDescent="0.3">
      <c r="A756" s="316"/>
      <c r="B756" s="182" t="str">
        <f t="shared" si="606"/>
        <v>ГБУЗ АО "ДГП № 3"</v>
      </c>
      <c r="C756" s="318" t="s">
        <v>298</v>
      </c>
      <c r="D756" s="19" t="str">
        <f t="shared" si="607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756" s="284" t="s">
        <v>293</v>
      </c>
      <c r="F756" s="44" t="str">
        <f t="shared" si="608"/>
        <v>Амбулаторно</v>
      </c>
      <c r="G756" s="284" t="s">
        <v>298</v>
      </c>
      <c r="H756" s="44" t="str">
        <f t="shared" si="583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756" s="284" t="s">
        <v>47</v>
      </c>
      <c r="J756" s="44" t="str">
        <f t="shared" si="590"/>
        <v>Не предусмотрено</v>
      </c>
      <c r="K756" s="183" t="s">
        <v>294</v>
      </c>
      <c r="L756" s="68" t="s">
        <v>3</v>
      </c>
      <c r="M756" s="67" t="s">
        <v>5</v>
      </c>
      <c r="N756" s="98">
        <v>99</v>
      </c>
      <c r="O756" s="98">
        <v>99</v>
      </c>
      <c r="P756" s="178">
        <f t="shared" si="610"/>
        <v>100</v>
      </c>
      <c r="Q756" s="55" t="str">
        <f t="shared" ref="Q756" si="611">IF(AND(N756&lt;&gt;0,M756="объем"),(O756/N756*100),"")</f>
        <v/>
      </c>
      <c r="R756" s="276">
        <f t="shared" ref="R756:R758" si="612">IFERROR(AVERAGE(P756:P757),"")</f>
        <v>100</v>
      </c>
      <c r="S756" s="274">
        <f t="shared" ref="S756" si="613">AVERAGE(Q756:Q757)</f>
        <v>119.26523297491039</v>
      </c>
      <c r="T756" s="272">
        <f t="shared" ref="T756" si="614">IFERROR((R756*0.7+S756*0.3)*2,S756*2)</f>
        <v>211.55913978494624</v>
      </c>
      <c r="U756" s="284" t="str">
        <f t="shared" si="609"/>
        <v>ГЗ по услуге (работе) ПЕРЕвыполнено</v>
      </c>
      <c r="V756" s="287"/>
      <c r="W756" s="308"/>
      <c r="X756" s="304"/>
    </row>
    <row r="757" spans="1:24" ht="51" customHeight="1" thickBot="1" x14ac:dyDescent="0.3">
      <c r="A757" s="317"/>
      <c r="B757" s="182" t="str">
        <f t="shared" si="606"/>
        <v>ГБУЗ АО "ДГП № 3"</v>
      </c>
      <c r="C757" s="319"/>
      <c r="D757" s="19" t="str">
        <f t="shared" si="607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757" s="286"/>
      <c r="F757" s="44" t="str">
        <f t="shared" si="608"/>
        <v>Амбулаторно</v>
      </c>
      <c r="G757" s="286"/>
      <c r="H757" s="44" t="str">
        <f t="shared" ref="H757" si="615">IF(G757="",H756,G757)</f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757" s="286"/>
      <c r="J757" s="44" t="str">
        <f t="shared" si="590"/>
        <v>Не предусмотрено</v>
      </c>
      <c r="K757" s="183" t="s">
        <v>40</v>
      </c>
      <c r="L757" s="70" t="s">
        <v>118</v>
      </c>
      <c r="M757" s="66" t="s">
        <v>42</v>
      </c>
      <c r="N757" s="96">
        <v>4464</v>
      </c>
      <c r="O757" s="162">
        <v>3993</v>
      </c>
      <c r="P757" s="178" t="str">
        <f t="shared" si="610"/>
        <v/>
      </c>
      <c r="Q757" s="55">
        <f t="shared" ref="Q757" si="616">IF(AND(N757&lt;&gt;0,M757="объем"),(O757/N757*100)/$Y$2*12,"")</f>
        <v>119.26523297491039</v>
      </c>
      <c r="R757" s="277"/>
      <c r="S757" s="275"/>
      <c r="T757" s="278"/>
      <c r="U757" s="286"/>
      <c r="V757" s="289"/>
      <c r="W757" s="309"/>
      <c r="X757" s="305"/>
    </row>
    <row r="758" spans="1:24" ht="45.75" customHeight="1" thickBot="1" x14ac:dyDescent="0.3">
      <c r="A758" s="373" t="s">
        <v>230</v>
      </c>
      <c r="B758" s="44" t="str">
        <f>IF(A758="",B757,A758)</f>
        <v>ГБУЗ АО "ДГП № 4"</v>
      </c>
      <c r="C758" s="318" t="s">
        <v>338</v>
      </c>
      <c r="D758" s="19" t="str">
        <f t="shared" si="607"/>
        <v>Содержание (эксплуатация) имущества, находящего в собственности Астраханской области</v>
      </c>
      <c r="E758" s="284" t="s">
        <v>275</v>
      </c>
      <c r="F758" s="44" t="str">
        <f t="shared" ref="F758" si="617">IF(E758="",F757,E758)</f>
        <v>заключение договоров</v>
      </c>
      <c r="G758" s="284" t="s">
        <v>277</v>
      </c>
      <c r="H758" s="44" t="str">
        <f t="shared" si="58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58" s="144" t="s">
        <v>276</v>
      </c>
      <c r="J758" s="44" t="str">
        <f>IF(I758="",J757,I758)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58" s="67" t="s">
        <v>340</v>
      </c>
      <c r="L758" s="70" t="s">
        <v>3</v>
      </c>
      <c r="M758" s="67" t="s">
        <v>5</v>
      </c>
      <c r="N758" s="98">
        <v>100</v>
      </c>
      <c r="O758" s="98">
        <v>100</v>
      </c>
      <c r="P758" s="51">
        <f>IF(AND(N758&lt;&gt;0,M758="Кач."),O758/N758*100,"")</f>
        <v>100</v>
      </c>
      <c r="Q758" s="52"/>
      <c r="R758" s="276">
        <f t="shared" si="612"/>
        <v>100</v>
      </c>
      <c r="S758" s="274">
        <f>AVERAGE(Q758:Q759)</f>
        <v>100</v>
      </c>
      <c r="T758" s="272">
        <f>IFERROR((R758*0.7+S758*0.3)*2,S758*2)</f>
        <v>200</v>
      </c>
      <c r="U758" s="284" t="str">
        <f t="shared" ref="U758:U760" si="618">IF(T758&lt;170,"ГЗ по услуге (работе) НЕ выполнено","")&amp;IF(AND(T758&gt;=170,T758&lt;=200),"ГЗ по услуге (работе) выполнено","")&amp;IF(T758&gt;200,"ГЗ по услуге (работе) ПЕРЕвыполнено","")</f>
        <v>ГЗ по услуге (работе) выполнено</v>
      </c>
      <c r="V758" s="287"/>
      <c r="W758" s="307">
        <f>AVERAGE(T758:T761)</f>
        <v>200.7070707070707</v>
      </c>
      <c r="X758" s="303" t="str">
        <f>IF(W758&lt;170,"ГЗ по учреждению не выполнено","")&amp;IF(AND(W758&gt;=170,W758&lt;=200),"ГЗ по учреждению выполнено","")&amp;IF(W758&gt;200,"ГЗ по учреждению перевыполнено","")</f>
        <v>ГЗ по учреждению перевыполнено</v>
      </c>
    </row>
    <row r="759" spans="1:24" ht="41.25" customHeight="1" thickBot="1" x14ac:dyDescent="0.3">
      <c r="A759" s="374"/>
      <c r="B759" s="44" t="str">
        <f>IF(A759="",B758,A759)</f>
        <v>ГБУЗ АО "ДГП № 4"</v>
      </c>
      <c r="C759" s="320"/>
      <c r="D759" s="19" t="str">
        <f>IF(C759="",D758,C759)</f>
        <v>Содержание (эксплуатация) имущества, находящего в собственности Астраханской области</v>
      </c>
      <c r="E759" s="286"/>
      <c r="F759" s="44" t="str">
        <f>IF(E759="",F758,E759)</f>
        <v>заключение договоров</v>
      </c>
      <c r="G759" s="286"/>
      <c r="H759" s="44" t="str">
        <f>IF(G759="",H758,G759)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59" s="181"/>
      <c r="J759" s="44" t="str">
        <f>IF(I759="",J758,I759)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59" s="183" t="s">
        <v>232</v>
      </c>
      <c r="L759" s="70" t="s">
        <v>228</v>
      </c>
      <c r="M759" s="66" t="s">
        <v>42</v>
      </c>
      <c r="N759" s="96">
        <v>0.95</v>
      </c>
      <c r="O759" s="96">
        <v>0.95</v>
      </c>
      <c r="P759" s="177" t="str">
        <f t="shared" ref="P759:P761" si="619">IF(AND(N759&lt;&gt;0,M759="Кач."),O759/N759*100,"")</f>
        <v/>
      </c>
      <c r="Q759" s="55">
        <f>IF(AND(N759&lt;&gt;0,M759="объем"),(O759/N759*100),"")</f>
        <v>100</v>
      </c>
      <c r="R759" s="277"/>
      <c r="S759" s="275"/>
      <c r="T759" s="278"/>
      <c r="U759" s="286"/>
      <c r="V759" s="289"/>
      <c r="W759" s="308"/>
      <c r="X759" s="304"/>
    </row>
    <row r="760" spans="1:24" ht="42.75" customHeight="1" thickBot="1" x14ac:dyDescent="0.3">
      <c r="A760" s="374"/>
      <c r="B760" s="44" t="str">
        <f t="shared" ref="B760:B763" si="620">IF(A760="",B759,A760)</f>
        <v>ГБУЗ АО "ДГП № 4"</v>
      </c>
      <c r="C760" s="318" t="s">
        <v>298</v>
      </c>
      <c r="D760" s="19" t="str">
        <f t="shared" ref="D760" si="621">IF(C760="",D759,C760)</f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760" s="284" t="s">
        <v>293</v>
      </c>
      <c r="F760" s="44" t="str">
        <f t="shared" ref="F760" si="622">IF(E760="",F759,E760)</f>
        <v>Амбулаторно</v>
      </c>
      <c r="G760" s="284" t="s">
        <v>298</v>
      </c>
      <c r="H760" s="44" t="str">
        <f t="shared" ref="H760" si="623">IF(G760="",H759,G760)</f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760" s="284" t="s">
        <v>47</v>
      </c>
      <c r="J760" s="44" t="str">
        <f t="shared" ref="J760:J761" si="624">IF(I760="",J759,I760)</f>
        <v>Не предусмотрено</v>
      </c>
      <c r="K760" s="187" t="s">
        <v>294</v>
      </c>
      <c r="L760" s="68" t="s">
        <v>3</v>
      </c>
      <c r="M760" s="67" t="s">
        <v>5</v>
      </c>
      <c r="N760" s="98">
        <v>99</v>
      </c>
      <c r="O760" s="98">
        <v>100</v>
      </c>
      <c r="P760" s="178">
        <f t="shared" si="619"/>
        <v>101.01010101010101</v>
      </c>
      <c r="Q760" s="180"/>
      <c r="R760" s="276">
        <f t="shared" ref="R760" si="625">IFERROR(AVERAGE(P760:P761),"")</f>
        <v>101.01010101010101</v>
      </c>
      <c r="S760" s="274">
        <f t="shared" ref="S760" si="626">AVERAGE(Q760:Q761)</f>
        <v>100</v>
      </c>
      <c r="T760" s="272">
        <f t="shared" ref="T760:T764" si="627">IFERROR((R760*0.7+S760*0.3)*2,S760*2)</f>
        <v>201.4141414141414</v>
      </c>
      <c r="U760" s="284" t="str">
        <f t="shared" si="618"/>
        <v>ГЗ по услуге (работе) ПЕРЕвыполнено</v>
      </c>
      <c r="V760" s="287"/>
      <c r="W760" s="308"/>
      <c r="X760" s="304"/>
    </row>
    <row r="761" spans="1:24" ht="39.75" customHeight="1" thickBot="1" x14ac:dyDescent="0.3">
      <c r="A761" s="374"/>
      <c r="B761" s="44" t="str">
        <f t="shared" si="620"/>
        <v>ГБУЗ АО "ДГП № 4"</v>
      </c>
      <c r="C761" s="319"/>
      <c r="D761" s="19" t="str">
        <f t="shared" ref="D761:D766" si="628">IF(C761="",D760,C761)</f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761" s="286"/>
      <c r="F761" s="44" t="s">
        <v>137</v>
      </c>
      <c r="G761" s="286"/>
      <c r="H761" s="44" t="str">
        <f t="shared" ref="H761:H766" si="629">IF(G761="",H760,G761)</f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761" s="286"/>
      <c r="J761" s="44" t="str">
        <f t="shared" si="624"/>
        <v>Не предусмотрено</v>
      </c>
      <c r="K761" s="183" t="s">
        <v>40</v>
      </c>
      <c r="L761" s="70" t="s">
        <v>118</v>
      </c>
      <c r="M761" s="66" t="s">
        <v>42</v>
      </c>
      <c r="N761" s="96">
        <v>1488</v>
      </c>
      <c r="O761" s="162">
        <v>1116</v>
      </c>
      <c r="P761" s="178" t="str">
        <f t="shared" si="619"/>
        <v/>
      </c>
      <c r="Q761" s="180">
        <f t="shared" ref="Q761" si="630">IF(AND(N761&lt;&gt;0,M761="объем"),(O761/N761*100)/$Y$2*12,"")</f>
        <v>100</v>
      </c>
      <c r="R761" s="277"/>
      <c r="S761" s="275"/>
      <c r="T761" s="278"/>
      <c r="U761" s="286"/>
      <c r="V761" s="289"/>
      <c r="W761" s="309"/>
      <c r="X761" s="304"/>
    </row>
    <row r="762" spans="1:24" ht="36.75" customHeight="1" thickBot="1" x14ac:dyDescent="0.3">
      <c r="A762" s="310" t="s">
        <v>297</v>
      </c>
      <c r="B762" s="44" t="str">
        <f t="shared" si="620"/>
        <v>ГБУЗ АО "ДГП №5"</v>
      </c>
      <c r="C762" s="318" t="s">
        <v>338</v>
      </c>
      <c r="D762" s="19" t="str">
        <f t="shared" si="628"/>
        <v>Содержание (эксплуатация) имущества, находящего в собственности Астраханской области</v>
      </c>
      <c r="E762" s="284" t="s">
        <v>275</v>
      </c>
      <c r="F762" s="44" t="str">
        <f t="shared" ref="F762:F766" si="631">IF(E762="",F761,E762)</f>
        <v>заключение договоров</v>
      </c>
      <c r="G762" s="284" t="s">
        <v>277</v>
      </c>
      <c r="H762" s="44" t="str">
        <f t="shared" si="629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62" s="284" t="s">
        <v>276</v>
      </c>
      <c r="J762" s="44" t="str">
        <f>IF(I762="",J761,I762)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62" s="67" t="s">
        <v>340</v>
      </c>
      <c r="L762" s="70" t="s">
        <v>3</v>
      </c>
      <c r="M762" s="67" t="s">
        <v>5</v>
      </c>
      <c r="N762" s="98">
        <v>100</v>
      </c>
      <c r="O762" s="98">
        <v>100</v>
      </c>
      <c r="P762" s="189">
        <f>IF(AND(N762&lt;&gt;0,M762="Кач."),O762/N762*100,"")</f>
        <v>100</v>
      </c>
      <c r="Q762" s="180" t="str">
        <f t="shared" ref="Q762:Q764" si="632">IF(AND(N762&lt;&gt;0,M762="объем"),(O762/N762*100),"")</f>
        <v/>
      </c>
      <c r="R762" s="276">
        <f>IFERROR(AVERAGE(P762:P763),"")</f>
        <v>100</v>
      </c>
      <c r="S762" s="274">
        <f t="shared" ref="S762:S764" si="633">AVERAGE(Q762:Q763)</f>
        <v>100</v>
      </c>
      <c r="T762" s="272">
        <f t="shared" si="627"/>
        <v>200</v>
      </c>
      <c r="U762" s="284" t="str">
        <f t="shared" ref="U762:U764" si="634">IF(T762&lt;170,"ГЗ по услуге (работе) НЕ выполнено","")&amp;IF(AND(T762&gt;=170,T762&lt;=200),"ГЗ по услуге (работе) выполнено","")&amp;IF(T762&gt;200,"ГЗ по услуге (работе) ПЕРЕвыполнено","")</f>
        <v>ГЗ по услуге (работе) выполнено</v>
      </c>
      <c r="V762" s="287"/>
      <c r="W762" s="307">
        <f>AVERAGE(T762:T765)</f>
        <v>200.24193548387098</v>
      </c>
      <c r="X762" s="303" t="str">
        <f>IF(W762&lt;170,"ГЗ по учреждению не выполнено","")&amp;IF(AND(W762&gt;=170,W762&lt;=200),"ГЗ по учреждению выполнено","")&amp;IF(W762&gt;200,"ГЗ по учреждению перевыполнено","")</f>
        <v>ГЗ по учреждению перевыполнено</v>
      </c>
    </row>
    <row r="763" spans="1:24" ht="34.5" customHeight="1" thickBot="1" x14ac:dyDescent="0.3">
      <c r="A763" s="310"/>
      <c r="B763" s="44" t="str">
        <f t="shared" si="620"/>
        <v>ГБУЗ АО "ДГП №5"</v>
      </c>
      <c r="C763" s="320"/>
      <c r="D763" s="19" t="str">
        <f t="shared" si="628"/>
        <v>Содержание (эксплуатация) имущества, находящего в собственности Астраханской области</v>
      </c>
      <c r="E763" s="286"/>
      <c r="F763" s="44" t="str">
        <f t="shared" si="631"/>
        <v>заключение договоров</v>
      </c>
      <c r="G763" s="286"/>
      <c r="H763" s="44" t="str">
        <f t="shared" si="629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63" s="286"/>
      <c r="J763" s="44" t="str">
        <f>IF(I763="",J762,I763)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63" s="188" t="s">
        <v>232</v>
      </c>
      <c r="L763" s="70" t="s">
        <v>228</v>
      </c>
      <c r="M763" s="66" t="s">
        <v>42</v>
      </c>
      <c r="N763" s="96">
        <v>1.39</v>
      </c>
      <c r="O763" s="96">
        <v>1.39</v>
      </c>
      <c r="P763" s="189" t="str">
        <f t="shared" ref="P763:P765" si="635">IF(AND(N763&lt;&gt;0,M763="Кач."),O763/N763*100,"")</f>
        <v/>
      </c>
      <c r="Q763" s="180">
        <f t="shared" si="632"/>
        <v>100</v>
      </c>
      <c r="R763" s="277"/>
      <c r="S763" s="275"/>
      <c r="T763" s="278"/>
      <c r="U763" s="286"/>
      <c r="V763" s="289"/>
      <c r="W763" s="308"/>
      <c r="X763" s="304"/>
    </row>
    <row r="764" spans="1:24" ht="34.5" customHeight="1" thickBot="1" x14ac:dyDescent="0.3">
      <c r="A764" s="310"/>
      <c r="B764" s="44" t="str">
        <f t="shared" si="606"/>
        <v>ГБУЗ АО "ДГП №5"</v>
      </c>
      <c r="C764" s="318" t="s">
        <v>298</v>
      </c>
      <c r="D764" s="19" t="str">
        <f t="shared" si="628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764" s="284" t="s">
        <v>293</v>
      </c>
      <c r="F764" s="44" t="str">
        <f t="shared" si="631"/>
        <v>Амбулаторно</v>
      </c>
      <c r="G764" s="284" t="s">
        <v>298</v>
      </c>
      <c r="H764" s="44" t="str">
        <f t="shared" si="629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764" s="284" t="s">
        <v>47</v>
      </c>
      <c r="J764" s="44" t="str">
        <f t="shared" ref="J764:J765" si="636">IF(I764="",J763,I764)</f>
        <v>Не предусмотрено</v>
      </c>
      <c r="K764" s="264" t="s">
        <v>294</v>
      </c>
      <c r="L764" s="68" t="s">
        <v>3</v>
      </c>
      <c r="M764" s="67" t="s">
        <v>5</v>
      </c>
      <c r="N764" s="98">
        <v>99</v>
      </c>
      <c r="O764" s="98">
        <v>99</v>
      </c>
      <c r="P764" s="189">
        <f t="shared" si="635"/>
        <v>100</v>
      </c>
      <c r="Q764" s="180" t="str">
        <f t="shared" si="632"/>
        <v/>
      </c>
      <c r="R764" s="276">
        <f t="shared" ref="R764" si="637">IFERROR(AVERAGE(P764:P765),"")</f>
        <v>100</v>
      </c>
      <c r="S764" s="274">
        <f t="shared" si="633"/>
        <v>100.80645161290323</v>
      </c>
      <c r="T764" s="272">
        <f t="shared" si="627"/>
        <v>200.48387096774195</v>
      </c>
      <c r="U764" s="284" t="str">
        <f t="shared" si="634"/>
        <v>ГЗ по услуге (работе) ПЕРЕвыполнено</v>
      </c>
      <c r="V764" s="287"/>
      <c r="W764" s="308"/>
      <c r="X764" s="304"/>
    </row>
    <row r="765" spans="1:24" ht="34.5" customHeight="1" thickBot="1" x14ac:dyDescent="0.3">
      <c r="A765" s="311"/>
      <c r="B765" s="44" t="str">
        <f t="shared" si="606"/>
        <v>ГБУЗ АО "ДГП №5"</v>
      </c>
      <c r="C765" s="319"/>
      <c r="D765" s="19" t="str">
        <f t="shared" si="628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765" s="286"/>
      <c r="F765" s="44" t="str">
        <f t="shared" si="631"/>
        <v>Амбулаторно</v>
      </c>
      <c r="G765" s="285"/>
      <c r="H765" s="44" t="str">
        <f t="shared" si="629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765" s="285"/>
      <c r="J765" s="44" t="str">
        <f t="shared" si="636"/>
        <v>Не предусмотрено</v>
      </c>
      <c r="K765" s="72" t="s">
        <v>40</v>
      </c>
      <c r="L765" s="70" t="s">
        <v>118</v>
      </c>
      <c r="M765" s="66" t="s">
        <v>42</v>
      </c>
      <c r="N765" s="96">
        <v>1488</v>
      </c>
      <c r="O765" s="162">
        <v>1125</v>
      </c>
      <c r="P765" s="189" t="str">
        <f t="shared" si="635"/>
        <v/>
      </c>
      <c r="Q765" s="180">
        <f t="shared" ref="Q765" si="638">IF(AND(N765&lt;&gt;0,M765="объем"),(O765/N765*100)/$Y$2*12,"")</f>
        <v>100.80645161290323</v>
      </c>
      <c r="R765" s="277"/>
      <c r="S765" s="275"/>
      <c r="T765" s="278"/>
      <c r="U765" s="286"/>
      <c r="V765" s="289"/>
      <c r="W765" s="309"/>
      <c r="X765" s="305"/>
    </row>
    <row r="766" spans="1:24" ht="36.75" customHeight="1" thickBot="1" x14ac:dyDescent="0.3">
      <c r="A766" s="325" t="s">
        <v>274</v>
      </c>
      <c r="B766" s="44" t="str">
        <f t="shared" ref="B766:B773" si="639">IF(A766="",B765,A766)</f>
        <v>ГБУЗ АО "ОКСЦ"</v>
      </c>
      <c r="C766" s="318" t="s">
        <v>338</v>
      </c>
      <c r="D766" s="19" t="str">
        <f t="shared" si="628"/>
        <v>Содержание (эксплуатация) имущества, находящего в собственности Астраханской области</v>
      </c>
      <c r="E766" s="284" t="s">
        <v>275</v>
      </c>
      <c r="F766" s="44" t="str">
        <f t="shared" si="631"/>
        <v>заключение договоров</v>
      </c>
      <c r="G766" s="300" t="s">
        <v>339</v>
      </c>
      <c r="H766" s="155" t="str">
        <f t="shared" si="629"/>
        <v>Обслуживание (эксплуатация) имущества, находящегося в собственности Астраханской области</v>
      </c>
      <c r="I766" s="284" t="s">
        <v>276</v>
      </c>
      <c r="J766" s="44" t="str">
        <f>IF(I766="",J765,I766)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66" s="67" t="s">
        <v>340</v>
      </c>
      <c r="L766" s="70" t="s">
        <v>3</v>
      </c>
      <c r="M766" s="67" t="s">
        <v>5</v>
      </c>
      <c r="N766" s="98">
        <v>100</v>
      </c>
      <c r="O766" s="98">
        <v>100</v>
      </c>
      <c r="P766" s="235">
        <f>IF(AND(N766&lt;&gt;0,M766="Кач."),O766/N766*100,"")</f>
        <v>100</v>
      </c>
      <c r="Q766" s="236"/>
      <c r="R766" s="276">
        <f>IFERROR(AVERAGE(P766:P767),"")</f>
        <v>100</v>
      </c>
      <c r="S766" s="274">
        <f>AVERAGE(Q766:Q767)</f>
        <v>100</v>
      </c>
      <c r="T766" s="272">
        <f t="shared" ref="T766" si="640">IFERROR((R766*0.7+S766*0.3)*2,S766*2)</f>
        <v>200</v>
      </c>
      <c r="U766" s="284" t="str">
        <f t="shared" ref="U766" si="641">IF(T766&lt;170,"ГЗ по услуге (работе) НЕ выполнено","")&amp;IF(AND(T766&gt;=170,T766&lt;=200),"ГЗ по услуге (работе) выполнено","")&amp;IF(T766&gt;200,"ГЗ по услуге (работе) ПЕРЕвыполнено","")</f>
        <v>ГЗ по услуге (работе) выполнено</v>
      </c>
      <c r="V766" s="287"/>
      <c r="W766" s="307">
        <f>AVERAGE(T766:T767)</f>
        <v>200</v>
      </c>
      <c r="X766" s="303" t="str">
        <f>IF(W766&lt;170,"ГЗ по учреждению не выполнено","")&amp;IF(AND(W766&gt;=170,W766&lt;=200),"ГЗ по учреждению выполнено","")&amp;IF(W766&gt;200,"ГЗ по учреждению перевыполнено","")</f>
        <v>ГЗ по учреждению выполнено</v>
      </c>
    </row>
    <row r="767" spans="1:24" ht="39.75" customHeight="1" thickBot="1" x14ac:dyDescent="0.3">
      <c r="A767" s="311"/>
      <c r="B767" s="44" t="str">
        <f t="shared" si="639"/>
        <v>ГБУЗ АО "ОКСЦ"</v>
      </c>
      <c r="C767" s="320"/>
      <c r="D767" s="19" t="str">
        <f>IF(C767="",D766,C767)</f>
        <v>Содержание (эксплуатация) имущества, находящего в собственности Астраханской области</v>
      </c>
      <c r="E767" s="286"/>
      <c r="F767" s="44" t="str">
        <f t="shared" si="608"/>
        <v>заключение договоров</v>
      </c>
      <c r="G767" s="300"/>
      <c r="H767" s="155" t="str">
        <f t="shared" si="583"/>
        <v>Обслуживание (эксплуатация) имущества, находящегося в собственности Астраханской области</v>
      </c>
      <c r="I767" s="286"/>
      <c r="J767" s="44" t="str">
        <f t="shared" ref="J767:J773" si="642">IF(I767="",J766,I767)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67" s="79" t="s">
        <v>232</v>
      </c>
      <c r="L767" s="70" t="s">
        <v>228</v>
      </c>
      <c r="M767" s="78" t="s">
        <v>42</v>
      </c>
      <c r="N767" s="140">
        <v>13.34</v>
      </c>
      <c r="O767" s="140">
        <v>13.34</v>
      </c>
      <c r="P767" s="239" t="str">
        <f>IF(AND(N767&lt;&gt;0,M767="Кач."),O767/N767*100,"")</f>
        <v/>
      </c>
      <c r="Q767" s="236">
        <f>IF(AND(N767&lt;&gt;0,M767="объем"),(O767/N767*100),"")</f>
        <v>100</v>
      </c>
      <c r="R767" s="277"/>
      <c r="S767" s="275"/>
      <c r="T767" s="278"/>
      <c r="U767" s="286"/>
      <c r="V767" s="289"/>
      <c r="W767" s="309"/>
      <c r="X767" s="305"/>
    </row>
    <row r="768" spans="1:24" ht="39.75" customHeight="1" thickBot="1" x14ac:dyDescent="0.3">
      <c r="A768" s="325" t="s">
        <v>326</v>
      </c>
      <c r="B768" s="44" t="str">
        <f>IF(A768="",B767,A768)</f>
        <v>ГБУЗ АО "ОСЦ"</v>
      </c>
      <c r="C768" s="326" t="s">
        <v>342</v>
      </c>
      <c r="D768" s="19" t="str">
        <f>IF(C768="",D767,C768)</f>
        <v>Оказание педагогической, логопедической и дефектологической помощи в рамках профилактики, диагностики и реабилитации</v>
      </c>
      <c r="E768" s="284" t="s">
        <v>293</v>
      </c>
      <c r="F768" s="44" t="str">
        <f>IF(E768="",F767,E768)</f>
        <v>Амбулаторно</v>
      </c>
      <c r="G768" s="284" t="s">
        <v>343</v>
      </c>
      <c r="H768" s="44" t="str">
        <f t="shared" si="583"/>
        <v>Дефектологическая помощь в части профилактики, диагностики и реабилитации</v>
      </c>
      <c r="I768" s="284" t="s">
        <v>345</v>
      </c>
      <c r="J768" s="44" t="str">
        <f t="shared" si="642"/>
        <v>Проведение занятий по развитию слухового восприятия и формированию звукопроизношения (учитель – дефектолог)</v>
      </c>
      <c r="K768" s="263" t="s">
        <v>87</v>
      </c>
      <c r="L768" s="70" t="s">
        <v>3</v>
      </c>
      <c r="M768" s="67" t="s">
        <v>5</v>
      </c>
      <c r="N768" s="267">
        <v>99</v>
      </c>
      <c r="O768" s="267">
        <v>99</v>
      </c>
      <c r="P768" s="255">
        <f t="shared" ref="P768" si="643">IF(AND(N768&lt;&gt;0,M768="Кач."),O768/N768*100,"")</f>
        <v>100</v>
      </c>
      <c r="Q768" s="259"/>
      <c r="R768" s="276">
        <f>IFERROR(AVERAGE(P768:P769),"")</f>
        <v>100</v>
      </c>
      <c r="S768" s="274">
        <f t="shared" ref="S768" si="644">AVERAGE(Q768:Q769)</f>
        <v>18.452380952380953</v>
      </c>
      <c r="T768" s="272">
        <f>IFERROR((R768*0.7+S768*0.3)*2,S768*2)</f>
        <v>151.07142857142858</v>
      </c>
      <c r="U768" s="284" t="str">
        <f t="shared" ref="U768" si="645">IF(T768&lt;170,"ГЗ по услуге (работе) НЕ выполнено","")&amp;IF(AND(T768&gt;=170,T768&lt;=200),"ГЗ по услуге (работе) выполнено","")&amp;IF(T768&gt;200,"ГЗ по услуге (работе) ПЕРЕвыполнено","")</f>
        <v>ГЗ по услуге (работе) НЕ выполнено</v>
      </c>
      <c r="V768" s="287"/>
      <c r="W768" s="307">
        <f>AVERAGE(T768:T773)</f>
        <v>164.24603174603175</v>
      </c>
      <c r="X768" s="303" t="str">
        <f t="shared" ref="X768" si="646">IF(W768&lt;170,"ГЗ по учреждению не выполнено","")&amp;IF(AND(W768&gt;=170,W768&lt;=200),"ГЗ по учреждению выполнено","")&amp;IF(W768&gt;200,"ГЗ по учреждению перевыполнено","")</f>
        <v>ГЗ по учреждению не выполнено</v>
      </c>
    </row>
    <row r="769" spans="1:24" ht="39.75" customHeight="1" thickBot="1" x14ac:dyDescent="0.3">
      <c r="A769" s="310"/>
      <c r="B769" s="44" t="str">
        <f t="shared" si="639"/>
        <v>ГБУЗ АО "ОСЦ"</v>
      </c>
      <c r="C769" s="327"/>
      <c r="D769" s="19" t="str">
        <f t="shared" ref="D769:D772" si="647">IF(C769="",D768,C769)</f>
        <v>Оказание педагогической, логопедической и дефектологической помощи в рамках профилактики, диагностики и реабилитации</v>
      </c>
      <c r="E769" s="285"/>
      <c r="F769" s="44" t="str">
        <f t="shared" si="608"/>
        <v>Амбулаторно</v>
      </c>
      <c r="G769" s="285"/>
      <c r="H769" s="155" t="str">
        <f t="shared" si="583"/>
        <v>Дефектологическая помощь в части профилактики, диагностики и реабилитации</v>
      </c>
      <c r="I769" s="285"/>
      <c r="J769" s="44" t="str">
        <f t="shared" si="642"/>
        <v>Проведение занятий по развитию слухового восприятия и формированию звукопроизношения (учитель – дефектолог)</v>
      </c>
      <c r="K769" s="79" t="s">
        <v>347</v>
      </c>
      <c r="L769" s="254" t="s">
        <v>41</v>
      </c>
      <c r="M769" s="66" t="s">
        <v>42</v>
      </c>
      <c r="N769" s="140">
        <v>672</v>
      </c>
      <c r="O769" s="140">
        <v>93</v>
      </c>
      <c r="P769" s="258"/>
      <c r="Q769" s="269">
        <f t="shared" ref="Q769" si="648">IF(AND(N769&lt;&gt;0,M769="объем"),(O769/N769*100)/$Y$2*12,"")</f>
        <v>18.452380952380953</v>
      </c>
      <c r="R769" s="280"/>
      <c r="S769" s="281"/>
      <c r="T769" s="273"/>
      <c r="U769" s="285"/>
      <c r="V769" s="288"/>
      <c r="W769" s="308"/>
      <c r="X769" s="304"/>
    </row>
    <row r="770" spans="1:24" ht="39.75" customHeight="1" thickBot="1" x14ac:dyDescent="0.3">
      <c r="A770" s="310"/>
      <c r="B770" s="44" t="str">
        <f t="shared" si="639"/>
        <v>ГБУЗ АО "ОСЦ"</v>
      </c>
      <c r="C770" s="327"/>
      <c r="D770" s="19" t="str">
        <f t="shared" si="647"/>
        <v>Оказание педагогической, логопедической и дефектологической помощи в рамках профилактики, диагностики и реабилитации</v>
      </c>
      <c r="E770" s="285"/>
      <c r="F770" s="44" t="str">
        <f t="shared" si="608"/>
        <v>Амбулаторно</v>
      </c>
      <c r="G770" s="285" t="s">
        <v>344</v>
      </c>
      <c r="H770" s="155" t="str">
        <f t="shared" si="583"/>
        <v>Логопедическая помощь в части профилактики, диагностики и реабилитации</v>
      </c>
      <c r="I770" s="285" t="s">
        <v>346</v>
      </c>
      <c r="J770" s="44" t="str">
        <f t="shared" ref="J770:J771" si="649">IF(I770="",J769,I770)</f>
        <v>Проведение занятий по развитию фонетического слуха и голоса, формированию звукопроизношения, интонации и артикуляторных навыков (учитель-логопед)</v>
      </c>
      <c r="K770" s="263" t="s">
        <v>87</v>
      </c>
      <c r="L770" s="70" t="s">
        <v>3</v>
      </c>
      <c r="M770" s="67" t="s">
        <v>5</v>
      </c>
      <c r="N770" s="267">
        <v>99</v>
      </c>
      <c r="O770" s="267">
        <v>99</v>
      </c>
      <c r="P770" s="255">
        <f t="shared" ref="P770:P771" si="650">IF(AND(N770&lt;&gt;0,M770="Кач."),O770/N770*100,"")</f>
        <v>100</v>
      </c>
      <c r="Q770" s="259"/>
      <c r="R770" s="280">
        <f>IFERROR(AVERAGE(P770:P771),"")</f>
        <v>100</v>
      </c>
      <c r="S770" s="281">
        <f t="shared" ref="S770" si="651">AVERAGE(Q770:Q771)</f>
        <v>2.7777777777777777</v>
      </c>
      <c r="T770" s="272">
        <f>IFERROR((R770*0.7+S770*0.3)*2,S770*2)</f>
        <v>141.66666666666666</v>
      </c>
      <c r="U770" s="285" t="str">
        <f t="shared" ref="U770" si="652">IF(T770&lt;170,"ГЗ по услуге (работе) НЕ выполнено","")&amp;IF(AND(T770&gt;=170,T770&lt;=200),"ГЗ по услуге (работе) выполнено","")&amp;IF(T770&gt;200,"ГЗ по услуге (работе) ПЕРЕвыполнено","")</f>
        <v>ГЗ по услуге (работе) НЕ выполнено</v>
      </c>
      <c r="V770" s="288"/>
      <c r="W770" s="308"/>
      <c r="X770" s="304" t="str">
        <f t="shared" ref="X770" si="653">IF(W770&lt;170,"ГЗ по учреждению не выполнено","")&amp;IF(AND(W770&gt;=170,W770&lt;=200),"ГЗ по учреждению выполнено","")&amp;IF(W770&gt;200,"ГЗ по учреждению перевыполнено","")</f>
        <v>ГЗ по учреждению не выполнено</v>
      </c>
    </row>
    <row r="771" spans="1:24" ht="39.75" customHeight="1" thickBot="1" x14ac:dyDescent="0.3">
      <c r="A771" s="310"/>
      <c r="B771" s="44" t="str">
        <f t="shared" si="639"/>
        <v>ГБУЗ АО "ОСЦ"</v>
      </c>
      <c r="C771" s="319"/>
      <c r="D771" s="19" t="str">
        <f t="shared" si="647"/>
        <v>Оказание педагогической, логопедической и дефектологической помощи в рамках профилактики, диагностики и реабилитации</v>
      </c>
      <c r="E771" s="286"/>
      <c r="F771" s="44" t="str">
        <f t="shared" si="608"/>
        <v>Амбулаторно</v>
      </c>
      <c r="G771" s="286"/>
      <c r="H771" s="155" t="str">
        <f t="shared" si="583"/>
        <v>Логопедическая помощь в части профилактики, диагностики и реабилитации</v>
      </c>
      <c r="I771" s="286"/>
      <c r="J771" s="44" t="str">
        <f t="shared" si="649"/>
        <v>Проведение занятий по развитию фонетического слуха и голоса, формированию звукопроизношения, интонации и артикуляторных навыков (учитель-логопед)</v>
      </c>
      <c r="K771" s="79" t="s">
        <v>347</v>
      </c>
      <c r="L771" s="254" t="s">
        <v>41</v>
      </c>
      <c r="M771" s="66" t="s">
        <v>42</v>
      </c>
      <c r="N771" s="140">
        <v>672</v>
      </c>
      <c r="O771" s="140">
        <v>14</v>
      </c>
      <c r="P771" s="258" t="str">
        <f t="shared" si="650"/>
        <v/>
      </c>
      <c r="Q771" s="269">
        <f t="shared" ref="Q771" si="654">IF(AND(N771&lt;&gt;0,M771="объем"),(O771/N771*100)/$Y$2*12,"")</f>
        <v>2.7777777777777777</v>
      </c>
      <c r="R771" s="277"/>
      <c r="S771" s="275"/>
      <c r="T771" s="273"/>
      <c r="U771" s="286"/>
      <c r="V771" s="289"/>
      <c r="W771" s="308"/>
      <c r="X771" s="304"/>
    </row>
    <row r="772" spans="1:24" ht="36.75" customHeight="1" thickBot="1" x14ac:dyDescent="0.3">
      <c r="A772" s="310"/>
      <c r="B772" s="44" t="str">
        <f t="shared" si="639"/>
        <v>ГБУЗ АО "ОСЦ"</v>
      </c>
      <c r="C772" s="318" t="s">
        <v>338</v>
      </c>
      <c r="D772" s="19" t="str">
        <f t="shared" si="647"/>
        <v>Содержание (эксплуатация) имущества, находящего в собственности Астраханской области</v>
      </c>
      <c r="E772" s="144" t="s">
        <v>275</v>
      </c>
      <c r="F772" s="44" t="str">
        <f t="shared" si="608"/>
        <v>заключение договоров</v>
      </c>
      <c r="G772" s="300" t="s">
        <v>339</v>
      </c>
      <c r="H772" s="155" t="str">
        <f t="shared" si="583"/>
        <v>Обслуживание (эксплуатация) имущества, находящегося в собственности Астраханской области</v>
      </c>
      <c r="I772" s="287" t="s">
        <v>276</v>
      </c>
      <c r="J772" s="44" t="str">
        <f>IF(I772="",J771,I772)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72" s="67" t="s">
        <v>340</v>
      </c>
      <c r="L772" s="70" t="s">
        <v>3</v>
      </c>
      <c r="M772" s="67" t="s">
        <v>5</v>
      </c>
      <c r="N772" s="98">
        <v>100</v>
      </c>
      <c r="O772" s="98">
        <v>100</v>
      </c>
      <c r="P772" s="235">
        <f>IF(AND(N772&lt;&gt;0,M772="Кач."),O772/N772*100,"")</f>
        <v>100</v>
      </c>
      <c r="Q772" s="236"/>
      <c r="R772" s="276">
        <f>IFERROR(AVERAGE(P772:P773),"")</f>
        <v>100</v>
      </c>
      <c r="S772" s="274">
        <f>AVERAGE(Q772:Q773)</f>
        <v>100</v>
      </c>
      <c r="T772" s="272">
        <f t="shared" ref="T772" si="655">IFERROR((R772*0.7+S772*0.3)*2,S772*2)</f>
        <v>200</v>
      </c>
      <c r="U772" s="284" t="str">
        <f t="shared" ref="U772" si="656">IF(T772&lt;170,"ГЗ по услуге (работе) НЕ выполнено","")&amp;IF(AND(T772&gt;=170,T772&lt;=200),"ГЗ по услуге (работе) выполнено","")&amp;IF(T772&gt;200,"ГЗ по услуге (работе) ПЕРЕвыполнено","")</f>
        <v>ГЗ по услуге (работе) выполнено</v>
      </c>
      <c r="V772" s="287"/>
      <c r="W772" s="308"/>
      <c r="X772" s="304" t="str">
        <f t="shared" ref="X772" si="657">IF(W772&lt;170,"ГЗ по учреждению не выполнено","")&amp;IF(AND(W772&gt;=170,W772&lt;=200),"ГЗ по учреждению выполнено","")&amp;IF(W772&gt;200,"ГЗ по учреждению перевыполнено","")</f>
        <v>ГЗ по учреждению не выполнено</v>
      </c>
    </row>
    <row r="773" spans="1:24" ht="37.5" customHeight="1" thickBot="1" x14ac:dyDescent="0.3">
      <c r="A773" s="311"/>
      <c r="B773" s="44" t="str">
        <f t="shared" si="639"/>
        <v>ГБУЗ АО "ОСЦ"</v>
      </c>
      <c r="C773" s="320"/>
      <c r="D773" s="19" t="str">
        <f>IF(C773="",D772,C773)</f>
        <v>Содержание (эксплуатация) имущества, находящего в собственности Астраханской области</v>
      </c>
      <c r="E773" s="181"/>
      <c r="F773" s="44" t="str">
        <f t="shared" ref="F773" si="658">IF(E773="",F772,E773)</f>
        <v>заключение договоров</v>
      </c>
      <c r="G773" s="300"/>
      <c r="H773" s="155" t="str">
        <f t="shared" ref="H773" si="659">IF(G773="",H772,G773)</f>
        <v>Обслуживание (эксплуатация) имущества, находящегося в собственности Астраханской области</v>
      </c>
      <c r="I773" s="289"/>
      <c r="J773" s="44" t="str">
        <f t="shared" si="64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73" s="79" t="s">
        <v>232</v>
      </c>
      <c r="L773" s="70" t="s">
        <v>228</v>
      </c>
      <c r="M773" s="78" t="s">
        <v>42</v>
      </c>
      <c r="N773" s="140">
        <v>0.77</v>
      </c>
      <c r="O773" s="140">
        <v>0.77</v>
      </c>
      <c r="P773" s="239"/>
      <c r="Q773" s="236">
        <f>IF(AND(N773&lt;&gt;0,M773="объем"),(O773/N773*100),"")</f>
        <v>100</v>
      </c>
      <c r="R773" s="277"/>
      <c r="S773" s="275"/>
      <c r="T773" s="273"/>
      <c r="U773" s="286"/>
      <c r="V773" s="289"/>
      <c r="W773" s="309"/>
      <c r="X773" s="305"/>
    </row>
    <row r="774" spans="1:24" ht="79.5" customHeight="1" x14ac:dyDescent="0.25">
      <c r="A774" s="5" t="s">
        <v>126</v>
      </c>
      <c r="B774" s="5"/>
      <c r="C774" s="49"/>
      <c r="D774" s="49"/>
      <c r="E774" s="91"/>
      <c r="F774" s="91"/>
      <c r="G774" s="91"/>
      <c r="H774" s="91"/>
      <c r="I774" s="91"/>
      <c r="J774" s="91"/>
      <c r="K774" s="91"/>
      <c r="L774" s="91"/>
      <c r="M774" s="353" t="s">
        <v>36</v>
      </c>
      <c r="N774" s="354"/>
      <c r="O774" s="360"/>
      <c r="P774" s="84">
        <f>P777-P776-P775</f>
        <v>285</v>
      </c>
      <c r="Q774" s="84">
        <f>Q777-Q776-Q775</f>
        <v>218</v>
      </c>
      <c r="R774" s="84">
        <f>R777-R776-R775</f>
        <v>284</v>
      </c>
      <c r="S774" s="84">
        <f>S777-S776-S775</f>
        <v>180</v>
      </c>
      <c r="T774" s="124">
        <f>T777-T776-T775</f>
        <v>194</v>
      </c>
      <c r="U774" s="389" t="s">
        <v>30</v>
      </c>
      <c r="V774" s="390"/>
      <c r="W774" s="391"/>
      <c r="X774" s="88">
        <f>COUNTIF(X1:X773,"ГЗ по учреждению выполнено")</f>
        <v>26</v>
      </c>
    </row>
    <row r="775" spans="1:24" ht="42.75" customHeight="1" x14ac:dyDescent="0.25">
      <c r="A775" s="90" t="s">
        <v>127</v>
      </c>
      <c r="B775" s="90"/>
      <c r="C775" s="90"/>
      <c r="D775" s="90"/>
      <c r="E775" s="90"/>
      <c r="F775" s="90"/>
      <c r="G775" s="90"/>
      <c r="H775" s="90"/>
      <c r="I775" s="90"/>
      <c r="J775" s="90"/>
      <c r="K775" s="90"/>
      <c r="L775" s="47"/>
      <c r="M775" s="353" t="s">
        <v>37</v>
      </c>
      <c r="N775" s="354"/>
      <c r="O775" s="360"/>
      <c r="P775" s="84">
        <f>COUNTIF(P3:P773,"&gt;100")</f>
        <v>36</v>
      </c>
      <c r="Q775" s="84">
        <f>COUNTIF(Q3:Q773,"&gt;100")</f>
        <v>133</v>
      </c>
      <c r="R775" s="84">
        <f>COUNTIF(R3:R773,"&gt;100")</f>
        <v>36</v>
      </c>
      <c r="S775" s="84">
        <f>COUNTIF(S3:S773,"&gt;100")</f>
        <v>106</v>
      </c>
      <c r="T775" s="124">
        <f>COUNTIF(T3:T773,"&gt;200")</f>
        <v>125</v>
      </c>
      <c r="U775" s="389" t="s">
        <v>31</v>
      </c>
      <c r="V775" s="390"/>
      <c r="W775" s="391"/>
      <c r="X775" s="88">
        <f>COUNTIF(X2:X773,"ГЗ по учреждению перевыполнено")</f>
        <v>21</v>
      </c>
    </row>
    <row r="776" spans="1:24" ht="79.5" customHeight="1" x14ac:dyDescent="0.25">
      <c r="A776" s="90" t="s">
        <v>129</v>
      </c>
      <c r="B776" s="90"/>
      <c r="C776" s="90"/>
      <c r="D776" s="90"/>
      <c r="E776" s="90"/>
      <c r="F776" s="90"/>
      <c r="G776" s="90"/>
      <c r="H776" s="90"/>
      <c r="I776" s="90"/>
      <c r="J776" s="90"/>
      <c r="K776" s="90"/>
      <c r="L776" s="47"/>
      <c r="M776" s="353" t="s">
        <v>38</v>
      </c>
      <c r="N776" s="354"/>
      <c r="O776" s="354"/>
      <c r="P776" s="84">
        <f>COUNTIF(P3:P773,"&lt;95")</f>
        <v>0</v>
      </c>
      <c r="Q776" s="84">
        <f>COUNTIF(Q3:Q773,"&lt;95")</f>
        <v>72</v>
      </c>
      <c r="R776" s="84">
        <f>COUNTIF(R3:R773,"&lt;95")</f>
        <v>0</v>
      </c>
      <c r="S776" s="84">
        <f>COUNTIF(S3:S773,"&lt;95")</f>
        <v>60</v>
      </c>
      <c r="T776" s="124">
        <f>COUNTIF(T3:T773,"&lt;170")</f>
        <v>27</v>
      </c>
      <c r="U776" s="386" t="s">
        <v>32</v>
      </c>
      <c r="V776" s="387"/>
      <c r="W776" s="388"/>
      <c r="X776" s="89">
        <f>COUNTIF(X3:X769,"ГЗ по учреждению не выполнено")</f>
        <v>1</v>
      </c>
    </row>
    <row r="777" spans="1:24" ht="45.75" customHeight="1" x14ac:dyDescent="0.3">
      <c r="A777" s="92" t="s">
        <v>320</v>
      </c>
      <c r="B777" s="170"/>
      <c r="C777" s="92"/>
      <c r="D777" s="92"/>
      <c r="E777" s="92"/>
      <c r="F777" s="92"/>
      <c r="G777" s="92"/>
      <c r="H777" s="92"/>
      <c r="I777" s="92"/>
      <c r="J777" s="92"/>
      <c r="K777" s="92"/>
      <c r="L777" s="92"/>
      <c r="M777" s="358" t="s">
        <v>130</v>
      </c>
      <c r="N777" s="359"/>
      <c r="O777" s="359"/>
      <c r="P777" s="85">
        <f>COUNT(P3:P773)</f>
        <v>321</v>
      </c>
      <c r="Q777" s="85">
        <f>COUNT(Q3:Q773)</f>
        <v>423</v>
      </c>
      <c r="R777" s="85">
        <f>COUNT(R3:R773)</f>
        <v>320</v>
      </c>
      <c r="S777" s="86">
        <f>COUNT(S3:S773)</f>
        <v>346</v>
      </c>
      <c r="T777" s="125">
        <f>COUNT(T3:T773)</f>
        <v>346</v>
      </c>
      <c r="U777" s="355" t="s">
        <v>131</v>
      </c>
      <c r="V777" s="356"/>
      <c r="W777" s="357"/>
      <c r="X777" s="87">
        <f>X774+X775+X776</f>
        <v>48</v>
      </c>
    </row>
    <row r="778" spans="1:24" ht="87" customHeight="1" x14ac:dyDescent="0.25">
      <c r="A778" s="45"/>
      <c r="B778" s="46"/>
      <c r="C778" s="45"/>
      <c r="D778" s="45"/>
      <c r="E778" s="45"/>
      <c r="F778" s="45"/>
      <c r="G778" s="45"/>
      <c r="H778" s="45"/>
      <c r="I778" s="45"/>
      <c r="J778" s="45"/>
      <c r="K778" s="45"/>
      <c r="L778" s="31"/>
      <c r="M778" s="31"/>
      <c r="N778" s="103"/>
      <c r="O778" s="103" t="s">
        <v>239</v>
      </c>
      <c r="P778" s="34"/>
      <c r="Q778" s="7"/>
      <c r="R778" s="8"/>
      <c r="S778" s="9"/>
      <c r="U778" s="10"/>
      <c r="V778" s="2"/>
      <c r="X778" s="1"/>
    </row>
    <row r="779" spans="1:24" ht="36.75" customHeight="1" x14ac:dyDescent="0.25">
      <c r="M779" s="3"/>
      <c r="N779" s="104"/>
      <c r="O779" s="104"/>
      <c r="P779" s="38"/>
      <c r="Q779" s="37"/>
      <c r="R779" s="35"/>
      <c r="S779" s="35"/>
      <c r="T779" s="127"/>
      <c r="U779" s="35"/>
      <c r="V779" s="35"/>
      <c r="W779" s="36"/>
      <c r="X779" s="36"/>
    </row>
    <row r="780" spans="1:24" ht="76.5" customHeight="1" x14ac:dyDescent="0.25">
      <c r="P780" s="6"/>
      <c r="Q780" s="7"/>
      <c r="R780" s="8"/>
      <c r="S780" s="9"/>
      <c r="U780" s="10"/>
      <c r="V780" s="2"/>
      <c r="X780" s="1"/>
    </row>
    <row r="781" spans="1:24" ht="35.25" customHeight="1" x14ac:dyDescent="0.25">
      <c r="P781" s="6"/>
      <c r="Q781" s="7"/>
      <c r="R781" s="8"/>
      <c r="S781" s="9"/>
      <c r="U781" s="10"/>
      <c r="V781" s="2"/>
      <c r="X781" s="1"/>
    </row>
    <row r="782" spans="1:24" s="4" customFormat="1" ht="30" customHeight="1" x14ac:dyDescent="0.25">
      <c r="A782" s="5"/>
      <c r="B782" s="33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106"/>
      <c r="O782" s="106"/>
      <c r="P782" s="6"/>
      <c r="Q782" s="7"/>
      <c r="R782" s="8"/>
      <c r="S782" s="9"/>
      <c r="T782" s="126"/>
      <c r="U782" s="10"/>
      <c r="V782" s="2"/>
      <c r="W782" s="28"/>
      <c r="X782" s="1"/>
    </row>
    <row r="783" spans="1:24" ht="29.25" customHeight="1" x14ac:dyDescent="0.25">
      <c r="P783" s="6"/>
      <c r="Q783" s="7"/>
      <c r="R783" s="8"/>
      <c r="S783" s="9"/>
      <c r="U783" s="10"/>
      <c r="V783" s="2"/>
      <c r="X783" s="1"/>
    </row>
    <row r="784" spans="1:24" ht="27.75" customHeight="1" x14ac:dyDescent="0.25">
      <c r="P784" s="6"/>
      <c r="Q784" s="7"/>
      <c r="R784" s="8"/>
      <c r="S784" s="9"/>
      <c r="U784" s="10"/>
      <c r="V784" s="2"/>
      <c r="X784" s="1"/>
    </row>
    <row r="785" spans="16:24" ht="26.25" customHeight="1" x14ac:dyDescent="0.25">
      <c r="P785" s="6"/>
      <c r="Q785" s="7"/>
      <c r="R785" s="8"/>
      <c r="S785" s="9"/>
      <c r="U785" s="10"/>
      <c r="V785" s="2"/>
      <c r="X785" s="1"/>
    </row>
    <row r="786" spans="16:24" ht="21" customHeight="1" x14ac:dyDescent="0.25">
      <c r="P786" s="6"/>
    </row>
  </sheetData>
  <autoFilter ref="D1:D786"/>
  <mergeCells count="3053">
    <mergeCell ref="A656:A666"/>
    <mergeCell ref="C429:C430"/>
    <mergeCell ref="R439:R440"/>
    <mergeCell ref="X220:X245"/>
    <mergeCell ref="R427:R428"/>
    <mergeCell ref="S427:S428"/>
    <mergeCell ref="T427:T428"/>
    <mergeCell ref="U427:U428"/>
    <mergeCell ref="V427:V428"/>
    <mergeCell ref="R583:R584"/>
    <mergeCell ref="S583:S584"/>
    <mergeCell ref="T583:T584"/>
    <mergeCell ref="U583:U584"/>
    <mergeCell ref="V583:V584"/>
    <mergeCell ref="A580:A604"/>
    <mergeCell ref="C580:C586"/>
    <mergeCell ref="W580:W604"/>
    <mergeCell ref="X580:X604"/>
    <mergeCell ref="C587:C596"/>
    <mergeCell ref="C597:C598"/>
    <mergeCell ref="T339:T340"/>
    <mergeCell ref="G433:G434"/>
    <mergeCell ref="E457:E458"/>
    <mergeCell ref="E419:E420"/>
    <mergeCell ref="E401:E402"/>
    <mergeCell ref="G367:G368"/>
    <mergeCell ref="R319:R320"/>
    <mergeCell ref="U339:U340"/>
    <mergeCell ref="A168:A191"/>
    <mergeCell ref="C190:C191"/>
    <mergeCell ref="E292:E293"/>
    <mergeCell ref="G292:G293"/>
    <mergeCell ref="E190:E191"/>
    <mergeCell ref="G190:G191"/>
    <mergeCell ref="R353:R354"/>
    <mergeCell ref="C377:C378"/>
    <mergeCell ref="C383:C384"/>
    <mergeCell ref="E274:E276"/>
    <mergeCell ref="R336:R338"/>
    <mergeCell ref="I327:I328"/>
    <mergeCell ref="I341:I342"/>
    <mergeCell ref="R305:R307"/>
    <mergeCell ref="C323:C324"/>
    <mergeCell ref="R294:R296"/>
    <mergeCell ref="R364:R366"/>
    <mergeCell ref="I321:I322"/>
    <mergeCell ref="E205:E206"/>
    <mergeCell ref="G231:G232"/>
    <mergeCell ref="G214:G215"/>
    <mergeCell ref="C242:C243"/>
    <mergeCell ref="C268:C280"/>
    <mergeCell ref="E268:E270"/>
    <mergeCell ref="I281:I283"/>
    <mergeCell ref="C284:C285"/>
    <mergeCell ref="R351:R352"/>
    <mergeCell ref="C218:C219"/>
    <mergeCell ref="C205:C206"/>
    <mergeCell ref="C259:C261"/>
    <mergeCell ref="C266:C267"/>
    <mergeCell ref="E246:E248"/>
    <mergeCell ref="A483:A500"/>
    <mergeCell ref="I411:I412"/>
    <mergeCell ref="C207:C209"/>
    <mergeCell ref="E236:E237"/>
    <mergeCell ref="I441:I442"/>
    <mergeCell ref="I399:I400"/>
    <mergeCell ref="G401:G402"/>
    <mergeCell ref="I395:I396"/>
    <mergeCell ref="R385:R386"/>
    <mergeCell ref="U331:U332"/>
    <mergeCell ref="T345:T346"/>
    <mergeCell ref="S401:S402"/>
    <mergeCell ref="S331:S332"/>
    <mergeCell ref="R329:R330"/>
    <mergeCell ref="U321:U322"/>
    <mergeCell ref="I339:I340"/>
    <mergeCell ref="C353:C354"/>
    <mergeCell ref="U397:U398"/>
    <mergeCell ref="R361:R363"/>
    <mergeCell ref="R339:R340"/>
    <mergeCell ref="S339:S340"/>
    <mergeCell ref="R341:R342"/>
    <mergeCell ref="S343:S344"/>
    <mergeCell ref="R345:R346"/>
    <mergeCell ref="I353:I354"/>
    <mergeCell ref="R417:R418"/>
    <mergeCell ref="I391:I392"/>
    <mergeCell ref="A3:A32"/>
    <mergeCell ref="W3:W32"/>
    <mergeCell ref="X3:X32"/>
    <mergeCell ref="X33:X62"/>
    <mergeCell ref="W33:W62"/>
    <mergeCell ref="C55:C60"/>
    <mergeCell ref="A33:A62"/>
    <mergeCell ref="W63:W86"/>
    <mergeCell ref="X63:X86"/>
    <mergeCell ref="T274:T276"/>
    <mergeCell ref="S231:S232"/>
    <mergeCell ref="S302:S304"/>
    <mergeCell ref="U106:U107"/>
    <mergeCell ref="T108:T109"/>
    <mergeCell ref="U108:U109"/>
    <mergeCell ref="U313:U314"/>
    <mergeCell ref="U310:U312"/>
    <mergeCell ref="C299:C309"/>
    <mergeCell ref="W299:W324"/>
    <mergeCell ref="X299:X324"/>
    <mergeCell ref="R308:R309"/>
    <mergeCell ref="C286:C291"/>
    <mergeCell ref="W268:W298"/>
    <mergeCell ref="X268:X298"/>
    <mergeCell ref="C262:C263"/>
    <mergeCell ref="T218:T219"/>
    <mergeCell ref="E229:E230"/>
    <mergeCell ref="A246:A267"/>
    <mergeCell ref="I271:I273"/>
    <mergeCell ref="C313:C314"/>
    <mergeCell ref="S323:S324"/>
    <mergeCell ref="S317:S318"/>
    <mergeCell ref="A355:A358"/>
    <mergeCell ref="A192:A219"/>
    <mergeCell ref="E305:E307"/>
    <mergeCell ref="E302:E304"/>
    <mergeCell ref="T299:T301"/>
    <mergeCell ref="E323:E324"/>
    <mergeCell ref="E325:E332"/>
    <mergeCell ref="I325:I326"/>
    <mergeCell ref="E319:E320"/>
    <mergeCell ref="R310:R312"/>
    <mergeCell ref="G315:G320"/>
    <mergeCell ref="E315:E316"/>
    <mergeCell ref="E271:E273"/>
    <mergeCell ref="G257:G258"/>
    <mergeCell ref="G216:G217"/>
    <mergeCell ref="G246:G248"/>
    <mergeCell ref="C192:C204"/>
    <mergeCell ref="E286:E287"/>
    <mergeCell ref="G249:G251"/>
    <mergeCell ref="E284:E285"/>
    <mergeCell ref="G259:G261"/>
    <mergeCell ref="A325:A354"/>
    <mergeCell ref="T341:T342"/>
    <mergeCell ref="C210:C215"/>
    <mergeCell ref="V244:V245"/>
    <mergeCell ref="V249:V251"/>
    <mergeCell ref="V281:V283"/>
    <mergeCell ref="U229:U230"/>
    <mergeCell ref="U246:U248"/>
    <mergeCell ref="U274:U276"/>
    <mergeCell ref="V277:V278"/>
    <mergeCell ref="V264:V265"/>
    <mergeCell ref="V286:V287"/>
    <mergeCell ref="U411:U412"/>
    <mergeCell ref="S353:S354"/>
    <mergeCell ref="T381:T382"/>
    <mergeCell ref="I371:I372"/>
    <mergeCell ref="R359:R360"/>
    <mergeCell ref="U364:U366"/>
    <mergeCell ref="S341:S342"/>
    <mergeCell ref="R343:R344"/>
    <mergeCell ref="V343:V344"/>
    <mergeCell ref="C220:C232"/>
    <mergeCell ref="E216:E217"/>
    <mergeCell ref="V274:V276"/>
    <mergeCell ref="U205:U206"/>
    <mergeCell ref="U252:U254"/>
    <mergeCell ref="S284:S285"/>
    <mergeCell ref="V216:V217"/>
    <mergeCell ref="S286:S287"/>
    <mergeCell ref="V694:V695"/>
    <mergeCell ref="S658:S660"/>
    <mergeCell ref="R652:R653"/>
    <mergeCell ref="U692:U693"/>
    <mergeCell ref="S701:S702"/>
    <mergeCell ref="U696:U697"/>
    <mergeCell ref="R766:R767"/>
    <mergeCell ref="C620:C621"/>
    <mergeCell ref="G614:G615"/>
    <mergeCell ref="V555:V557"/>
    <mergeCell ref="V566:V567"/>
    <mergeCell ref="T603:T604"/>
    <mergeCell ref="U608:U609"/>
    <mergeCell ref="V762:V763"/>
    <mergeCell ref="V564:V565"/>
    <mergeCell ref="I723:I724"/>
    <mergeCell ref="I725:I727"/>
    <mergeCell ref="R725:R727"/>
    <mergeCell ref="S725:S727"/>
    <mergeCell ref="I728:I729"/>
    <mergeCell ref="S728:S729"/>
    <mergeCell ref="I635:I636"/>
    <mergeCell ref="R635:R636"/>
    <mergeCell ref="U279:U280"/>
    <mergeCell ref="V686:V687"/>
    <mergeCell ref="S367:S368"/>
    <mergeCell ref="I491:I492"/>
    <mergeCell ref="R381:R382"/>
    <mergeCell ref="R377:R378"/>
    <mergeCell ref="R379:R380"/>
    <mergeCell ref="T375:T376"/>
    <mergeCell ref="U429:U430"/>
    <mergeCell ref="U403:U404"/>
    <mergeCell ref="U399:U400"/>
    <mergeCell ref="V375:V376"/>
    <mergeCell ref="T371:T372"/>
    <mergeCell ref="T377:T378"/>
    <mergeCell ref="U375:U376"/>
    <mergeCell ref="U439:U440"/>
    <mergeCell ref="V455:V456"/>
    <mergeCell ref="V445:V446"/>
    <mergeCell ref="T437:T438"/>
    <mergeCell ref="I419:I420"/>
    <mergeCell ref="T403:T404"/>
    <mergeCell ref="T417:T418"/>
    <mergeCell ref="I383:I384"/>
    <mergeCell ref="U401:U402"/>
    <mergeCell ref="T411:T412"/>
    <mergeCell ref="R684:R685"/>
    <mergeCell ref="I469:I470"/>
    <mergeCell ref="R401:R402"/>
    <mergeCell ref="R393:R394"/>
    <mergeCell ref="R383:R384"/>
    <mergeCell ref="V397:V398"/>
    <mergeCell ref="V399:V400"/>
    <mergeCell ref="V385:V386"/>
    <mergeCell ref="U415:U416"/>
    <mergeCell ref="U425:U426"/>
    <mergeCell ref="I427:I428"/>
    <mergeCell ref="V465:V466"/>
    <mergeCell ref="U465:U466"/>
    <mergeCell ref="S461:S462"/>
    <mergeCell ref="R670:R671"/>
    <mergeCell ref="R665:R666"/>
    <mergeCell ref="R568:R569"/>
    <mergeCell ref="S568:S569"/>
    <mergeCell ref="S632:S634"/>
    <mergeCell ref="S622:S623"/>
    <mergeCell ref="I445:I446"/>
    <mergeCell ref="R461:R462"/>
    <mergeCell ref="T421:T422"/>
    <mergeCell ref="R459:R460"/>
    <mergeCell ref="I463:I464"/>
    <mergeCell ref="R481:R482"/>
    <mergeCell ref="S391:S392"/>
    <mergeCell ref="R447:R448"/>
    <mergeCell ref="I421:I422"/>
    <mergeCell ref="S483:S484"/>
    <mergeCell ref="I481:I482"/>
    <mergeCell ref="R431:R432"/>
    <mergeCell ref="S411:S412"/>
    <mergeCell ref="R449:R450"/>
    <mergeCell ref="S409:S410"/>
    <mergeCell ref="R429:R430"/>
    <mergeCell ref="R425:R426"/>
    <mergeCell ref="S425:S426"/>
    <mergeCell ref="T425:T426"/>
    <mergeCell ref="T393:T394"/>
    <mergeCell ref="S441:S442"/>
    <mergeCell ref="S457:S458"/>
    <mergeCell ref="S417:S418"/>
    <mergeCell ref="S431:S432"/>
    <mergeCell ref="S435:S436"/>
    <mergeCell ref="S463:S464"/>
    <mergeCell ref="S453:S454"/>
    <mergeCell ref="I435:I436"/>
    <mergeCell ref="T397:T398"/>
    <mergeCell ref="T399:T400"/>
    <mergeCell ref="R407:R408"/>
    <mergeCell ref="T423:T424"/>
    <mergeCell ref="S336:S338"/>
    <mergeCell ref="I343:I344"/>
    <mergeCell ref="E345:E346"/>
    <mergeCell ref="I218:I219"/>
    <mergeCell ref="R242:R243"/>
    <mergeCell ref="R371:R372"/>
    <mergeCell ref="R495:R496"/>
    <mergeCell ref="I485:I486"/>
    <mergeCell ref="I407:I408"/>
    <mergeCell ref="T413:T414"/>
    <mergeCell ref="I425:I426"/>
    <mergeCell ref="R437:R438"/>
    <mergeCell ref="I439:I440"/>
    <mergeCell ref="I429:I430"/>
    <mergeCell ref="R453:R454"/>
    <mergeCell ref="T405:T406"/>
    <mergeCell ref="I467:I468"/>
    <mergeCell ref="R415:R416"/>
    <mergeCell ref="I413:I414"/>
    <mergeCell ref="R435:R436"/>
    <mergeCell ref="R413:R414"/>
    <mergeCell ref="I433:I434"/>
    <mergeCell ref="S415:S416"/>
    <mergeCell ref="S447:S448"/>
    <mergeCell ref="R433:R434"/>
    <mergeCell ref="R469:R470"/>
    <mergeCell ref="R443:R444"/>
    <mergeCell ref="I495:I496"/>
    <mergeCell ref="T429:T430"/>
    <mergeCell ref="T463:T464"/>
    <mergeCell ref="T461:T462"/>
    <mergeCell ref="T433:T434"/>
    <mergeCell ref="I190:I191"/>
    <mergeCell ref="R279:R280"/>
    <mergeCell ref="R286:R287"/>
    <mergeCell ref="E395:E396"/>
    <mergeCell ref="G409:G410"/>
    <mergeCell ref="E393:E394"/>
    <mergeCell ref="E377:E378"/>
    <mergeCell ref="G395:G396"/>
    <mergeCell ref="E407:E408"/>
    <mergeCell ref="E403:E404"/>
    <mergeCell ref="G407:G408"/>
    <mergeCell ref="E385:E386"/>
    <mergeCell ref="G391:G392"/>
    <mergeCell ref="G397:G398"/>
    <mergeCell ref="G399:G400"/>
    <mergeCell ref="I403:I404"/>
    <mergeCell ref="R397:R398"/>
    <mergeCell ref="I329:I330"/>
    <mergeCell ref="I313:I314"/>
    <mergeCell ref="G313:G314"/>
    <mergeCell ref="I315:I316"/>
    <mergeCell ref="R389:R390"/>
    <mergeCell ref="E249:E251"/>
    <mergeCell ref="G286:G287"/>
    <mergeCell ref="G252:G254"/>
    <mergeCell ref="I279:I280"/>
    <mergeCell ref="G262:G263"/>
    <mergeCell ref="I255:I256"/>
    <mergeCell ref="I286:I287"/>
    <mergeCell ref="R218:R219"/>
    <mergeCell ref="I205:I206"/>
    <mergeCell ref="I331:I332"/>
    <mergeCell ref="S214:S215"/>
    <mergeCell ref="R214:R215"/>
    <mergeCell ref="T238:T239"/>
    <mergeCell ref="I268:I270"/>
    <mergeCell ref="I274:I278"/>
    <mergeCell ref="S264:S265"/>
    <mergeCell ref="T264:T265"/>
    <mergeCell ref="R249:R251"/>
    <mergeCell ref="T284:T285"/>
    <mergeCell ref="T207:T209"/>
    <mergeCell ref="I233:I235"/>
    <mergeCell ref="I210:I211"/>
    <mergeCell ref="R323:R324"/>
    <mergeCell ref="S319:S320"/>
    <mergeCell ref="I319:I320"/>
    <mergeCell ref="T321:T322"/>
    <mergeCell ref="S297:S298"/>
    <mergeCell ref="R264:R265"/>
    <mergeCell ref="S236:S237"/>
    <mergeCell ref="S325:S326"/>
    <mergeCell ref="T212:T213"/>
    <mergeCell ref="S321:S322"/>
    <mergeCell ref="R297:R298"/>
    <mergeCell ref="T308:T309"/>
    <mergeCell ref="S329:S330"/>
    <mergeCell ref="S299:S301"/>
    <mergeCell ref="S294:S296"/>
    <mergeCell ref="T242:T243"/>
    <mergeCell ref="S255:S256"/>
    <mergeCell ref="R274:R276"/>
    <mergeCell ref="T277:T278"/>
    <mergeCell ref="V6:V7"/>
    <mergeCell ref="T11:T13"/>
    <mergeCell ref="U11:U13"/>
    <mergeCell ref="R11:R13"/>
    <mergeCell ref="R29:R30"/>
    <mergeCell ref="S240:S241"/>
    <mergeCell ref="I125:I126"/>
    <mergeCell ref="I121:I122"/>
    <mergeCell ref="S310:S312"/>
    <mergeCell ref="I288:I289"/>
    <mergeCell ref="V44:V45"/>
    <mergeCell ref="V72:V73"/>
    <mergeCell ref="T31:T32"/>
    <mergeCell ref="V61:V62"/>
    <mergeCell ref="V31:V32"/>
    <mergeCell ref="S33:S35"/>
    <mergeCell ref="U48:U50"/>
    <mergeCell ref="U31:U32"/>
    <mergeCell ref="U53:U54"/>
    <mergeCell ref="R42:R43"/>
    <mergeCell ref="V27:V28"/>
    <mergeCell ref="V29:V30"/>
    <mergeCell ref="V18:V20"/>
    <mergeCell ref="T25:T26"/>
    <mergeCell ref="T51:T52"/>
    <mergeCell ref="V57:V58"/>
    <mergeCell ref="S164:S165"/>
    <mergeCell ref="T214:T215"/>
    <mergeCell ref="T181:T183"/>
    <mergeCell ref="R171:R173"/>
    <mergeCell ref="R292:R293"/>
    <mergeCell ref="R158:R159"/>
    <mergeCell ref="R6:R7"/>
    <mergeCell ref="S6:S7"/>
    <mergeCell ref="Q12:Q13"/>
    <mergeCell ref="I127:I128"/>
    <mergeCell ref="I118:I120"/>
    <mergeCell ref="I262:I263"/>
    <mergeCell ref="G44:G45"/>
    <mergeCell ref="I44:I45"/>
    <mergeCell ref="I42:I43"/>
    <mergeCell ref="I27:I28"/>
    <mergeCell ref="R83:R84"/>
    <mergeCell ref="G177:G178"/>
    <mergeCell ref="G186:G187"/>
    <mergeCell ref="I14:I15"/>
    <mergeCell ref="S53:S54"/>
    <mergeCell ref="R55:R56"/>
    <mergeCell ref="I33:I35"/>
    <mergeCell ref="R90:R92"/>
    <mergeCell ref="I123:I124"/>
    <mergeCell ref="I115:I117"/>
    <mergeCell ref="R226:R228"/>
    <mergeCell ref="R233:R235"/>
    <mergeCell ref="R231:R232"/>
    <mergeCell ref="S142:S143"/>
    <mergeCell ref="S259:S261"/>
    <mergeCell ref="G125:G126"/>
    <mergeCell ref="I166:I167"/>
    <mergeCell ref="R259:R261"/>
    <mergeCell ref="R48:R50"/>
    <mergeCell ref="R121:R122"/>
    <mergeCell ref="R181:R183"/>
    <mergeCell ref="I177:I178"/>
    <mergeCell ref="C31:C32"/>
    <mergeCell ref="E23:E24"/>
    <mergeCell ref="E177:E178"/>
    <mergeCell ref="E255:E256"/>
    <mergeCell ref="G181:G183"/>
    <mergeCell ref="G236:G237"/>
    <mergeCell ref="I216:I217"/>
    <mergeCell ref="G220:G222"/>
    <mergeCell ref="S252:S254"/>
    <mergeCell ref="S246:S248"/>
    <mergeCell ref="E240:E241"/>
    <mergeCell ref="R255:R256"/>
    <mergeCell ref="I214:I215"/>
    <mergeCell ref="R198:R200"/>
    <mergeCell ref="R240:R241"/>
    <mergeCell ref="R192:R194"/>
    <mergeCell ref="R223:R225"/>
    <mergeCell ref="I207:I209"/>
    <mergeCell ref="R216:R217"/>
    <mergeCell ref="R210:R211"/>
    <mergeCell ref="S181:S183"/>
    <mergeCell ref="S184:S185"/>
    <mergeCell ref="S212:S213"/>
    <mergeCell ref="I223:I225"/>
    <mergeCell ref="R184:R185"/>
    <mergeCell ref="I238:I239"/>
    <mergeCell ref="I186:I187"/>
    <mergeCell ref="I231:I232"/>
    <mergeCell ref="I229:I230"/>
    <mergeCell ref="S186:S187"/>
    <mergeCell ref="S242:S243"/>
    <mergeCell ref="S207:S209"/>
    <mergeCell ref="C8:C10"/>
    <mergeCell ref="E8:E10"/>
    <mergeCell ref="G11:G13"/>
    <mergeCell ref="E39:E41"/>
    <mergeCell ref="E6:E7"/>
    <mergeCell ref="G6:G7"/>
    <mergeCell ref="I6:I7"/>
    <mergeCell ref="E59:E60"/>
    <mergeCell ref="I72:I73"/>
    <mergeCell ref="G8:G10"/>
    <mergeCell ref="C11:C13"/>
    <mergeCell ref="G33:G35"/>
    <mergeCell ref="G29:G30"/>
    <mergeCell ref="I66:I68"/>
    <mergeCell ref="E63:E65"/>
    <mergeCell ref="C63:C73"/>
    <mergeCell ref="I23:I24"/>
    <mergeCell ref="C3:C7"/>
    <mergeCell ref="I11:I13"/>
    <mergeCell ref="I46:I47"/>
    <mergeCell ref="E66:E68"/>
    <mergeCell ref="C21:C24"/>
    <mergeCell ref="C53:C54"/>
    <mergeCell ref="E14:E15"/>
    <mergeCell ref="E46:E47"/>
    <mergeCell ref="I53:I54"/>
    <mergeCell ref="G69:G71"/>
    <mergeCell ref="G21:G22"/>
    <mergeCell ref="G23:G24"/>
    <mergeCell ref="I25:I26"/>
    <mergeCell ref="E3:E5"/>
    <mergeCell ref="I36:I38"/>
    <mergeCell ref="C48:C50"/>
    <mergeCell ref="E53:E54"/>
    <mergeCell ref="G57:G58"/>
    <mergeCell ref="I57:I58"/>
    <mergeCell ref="I333:I335"/>
    <mergeCell ref="I336:I338"/>
    <mergeCell ref="G333:G338"/>
    <mergeCell ref="E353:E354"/>
    <mergeCell ref="E379:E380"/>
    <mergeCell ref="C216:C217"/>
    <mergeCell ref="C236:C237"/>
    <mergeCell ref="C142:C143"/>
    <mergeCell ref="I264:I265"/>
    <mergeCell ref="G108:G109"/>
    <mergeCell ref="I266:I267"/>
    <mergeCell ref="I188:I189"/>
    <mergeCell ref="I317:I318"/>
    <mergeCell ref="I310:I312"/>
    <mergeCell ref="I299:I301"/>
    <mergeCell ref="I179:I180"/>
    <mergeCell ref="I203:I204"/>
    <mergeCell ref="I240:I241"/>
    <mergeCell ref="G297:G298"/>
    <mergeCell ref="I305:I307"/>
    <mergeCell ref="E203:E204"/>
    <mergeCell ref="E231:E232"/>
    <mergeCell ref="G115:G117"/>
    <mergeCell ref="E257:E258"/>
    <mergeCell ref="E259:E260"/>
    <mergeCell ref="G242:G243"/>
    <mergeCell ref="G255:G256"/>
    <mergeCell ref="E192:E194"/>
    <mergeCell ref="G3:G5"/>
    <mergeCell ref="I8:I10"/>
    <mergeCell ref="E95:E96"/>
    <mergeCell ref="E266:E267"/>
    <mergeCell ref="G188:G189"/>
    <mergeCell ref="E233:E235"/>
    <mergeCell ref="I150:I152"/>
    <mergeCell ref="I257:I258"/>
    <mergeCell ref="G36:G38"/>
    <mergeCell ref="G55:G56"/>
    <mergeCell ref="E16:E17"/>
    <mergeCell ref="I21:I22"/>
    <mergeCell ref="I136:I137"/>
    <mergeCell ref="G118:G120"/>
    <mergeCell ref="E112:E114"/>
    <mergeCell ref="G266:G267"/>
    <mergeCell ref="E214:E215"/>
    <mergeCell ref="E48:E49"/>
    <mergeCell ref="E36:E38"/>
    <mergeCell ref="I48:I50"/>
    <mergeCell ref="E168:E170"/>
    <mergeCell ref="E31:E32"/>
    <mergeCell ref="G31:G32"/>
    <mergeCell ref="E195:E197"/>
    <mergeCell ref="E242:E243"/>
    <mergeCell ref="E21:E22"/>
    <mergeCell ref="E164:E165"/>
    <mergeCell ref="E27:E28"/>
    <mergeCell ref="E136:E137"/>
    <mergeCell ref="E55:E56"/>
    <mergeCell ref="E72:E73"/>
    <mergeCell ref="G66:G68"/>
    <mergeCell ref="C166:C167"/>
    <mergeCell ref="C144:C154"/>
    <mergeCell ref="C281:C283"/>
    <mergeCell ref="C292:C293"/>
    <mergeCell ref="C264:C265"/>
    <mergeCell ref="G106:G107"/>
    <mergeCell ref="G229:G230"/>
    <mergeCell ref="C181:C183"/>
    <mergeCell ref="E262:E263"/>
    <mergeCell ref="E220:E222"/>
    <mergeCell ref="G271:G273"/>
    <mergeCell ref="E184:E185"/>
    <mergeCell ref="G195:G197"/>
    <mergeCell ref="G223:G225"/>
    <mergeCell ref="E264:E265"/>
    <mergeCell ref="G264:G265"/>
    <mergeCell ref="E131:E132"/>
    <mergeCell ref="E179:E180"/>
    <mergeCell ref="C131:C132"/>
    <mergeCell ref="G205:G206"/>
    <mergeCell ref="E207:E208"/>
    <mergeCell ref="E223:E225"/>
    <mergeCell ref="E186:E187"/>
    <mergeCell ref="G153:G154"/>
    <mergeCell ref="G129:G130"/>
    <mergeCell ref="G144:G146"/>
    <mergeCell ref="E140:E141"/>
    <mergeCell ref="G140:G141"/>
    <mergeCell ref="E188:E189"/>
    <mergeCell ref="G142:G143"/>
    <mergeCell ref="E121:E122"/>
    <mergeCell ref="G279:G280"/>
    <mergeCell ref="R257:R258"/>
    <mergeCell ref="S174:S176"/>
    <mergeCell ref="I308:I309"/>
    <mergeCell ref="E294:E296"/>
    <mergeCell ref="R266:R267"/>
    <mergeCell ref="R302:R304"/>
    <mergeCell ref="S292:S293"/>
    <mergeCell ref="G294:G295"/>
    <mergeCell ref="S308:S309"/>
    <mergeCell ref="I168:I170"/>
    <mergeCell ref="G164:G165"/>
    <mergeCell ref="I284:I285"/>
    <mergeCell ref="I290:I291"/>
    <mergeCell ref="I153:I154"/>
    <mergeCell ref="G168:G170"/>
    <mergeCell ref="R166:R167"/>
    <mergeCell ref="E281:E282"/>
    <mergeCell ref="E308:E309"/>
    <mergeCell ref="R290:R291"/>
    <mergeCell ref="I244:I245"/>
    <mergeCell ref="I198:I202"/>
    <mergeCell ref="I220:I222"/>
    <mergeCell ref="S177:S178"/>
    <mergeCell ref="S226:S228"/>
    <mergeCell ref="S274:S276"/>
    <mergeCell ref="S205:S206"/>
    <mergeCell ref="R162:R163"/>
    <mergeCell ref="E181:E182"/>
    <mergeCell ref="R155:R157"/>
    <mergeCell ref="G210:G211"/>
    <mergeCell ref="E210:E211"/>
    <mergeCell ref="R190:R191"/>
    <mergeCell ref="G310:G312"/>
    <mergeCell ref="E279:E280"/>
    <mergeCell ref="S385:S386"/>
    <mergeCell ref="R327:R328"/>
    <mergeCell ref="R299:R301"/>
    <mergeCell ref="R313:R314"/>
    <mergeCell ref="I351:I352"/>
    <mergeCell ref="I323:I324"/>
    <mergeCell ref="I483:I484"/>
    <mergeCell ref="I479:I480"/>
    <mergeCell ref="I465:I466"/>
    <mergeCell ref="I471:I472"/>
    <mergeCell ref="E297:E298"/>
    <mergeCell ref="S361:S363"/>
    <mergeCell ref="R387:R388"/>
    <mergeCell ref="I379:I380"/>
    <mergeCell ref="I294:I296"/>
    <mergeCell ref="R321:R322"/>
    <mergeCell ref="R331:R332"/>
    <mergeCell ref="I364:I366"/>
    <mergeCell ref="R375:R376"/>
    <mergeCell ref="S351:S352"/>
    <mergeCell ref="I367:I368"/>
    <mergeCell ref="S371:S372"/>
    <mergeCell ref="I389:I390"/>
    <mergeCell ref="I401:I402"/>
    <mergeCell ref="I397:I398"/>
    <mergeCell ref="R284:R285"/>
    <mergeCell ref="S281:S283"/>
    <mergeCell ref="S279:S280"/>
    <mergeCell ref="R315:R316"/>
    <mergeCell ref="E313:E314"/>
    <mergeCell ref="U441:U442"/>
    <mergeCell ref="T431:T432"/>
    <mergeCell ref="T435:T436"/>
    <mergeCell ref="U435:U436"/>
    <mergeCell ref="U449:U450"/>
    <mergeCell ref="S439:S440"/>
    <mergeCell ref="T439:T440"/>
    <mergeCell ref="W645:W655"/>
    <mergeCell ref="T670:T671"/>
    <mergeCell ref="R620:R621"/>
    <mergeCell ref="U658:U660"/>
    <mergeCell ref="S670:S671"/>
    <mergeCell ref="T654:T655"/>
    <mergeCell ref="U670:U671"/>
    <mergeCell ref="V670:V671"/>
    <mergeCell ref="V672:V673"/>
    <mergeCell ref="T310:T312"/>
    <mergeCell ref="V319:V320"/>
    <mergeCell ref="V325:V326"/>
    <mergeCell ref="U329:U330"/>
    <mergeCell ref="V383:V384"/>
    <mergeCell ref="U353:U354"/>
    <mergeCell ref="U367:U368"/>
    <mergeCell ref="T387:T388"/>
    <mergeCell ref="U387:U388"/>
    <mergeCell ref="T367:T368"/>
    <mergeCell ref="V336:V338"/>
    <mergeCell ref="T389:T390"/>
    <mergeCell ref="T319:T320"/>
    <mergeCell ref="R333:R335"/>
    <mergeCell ref="S397:S398"/>
    <mergeCell ref="S399:S400"/>
    <mergeCell ref="T658:T660"/>
    <mergeCell ref="X667:X677"/>
    <mergeCell ref="V676:V677"/>
    <mergeCell ref="S674:S675"/>
    <mergeCell ref="V665:V666"/>
    <mergeCell ref="R661:R662"/>
    <mergeCell ref="S650:S651"/>
    <mergeCell ref="S652:S653"/>
    <mergeCell ref="U672:U673"/>
    <mergeCell ref="S665:S666"/>
    <mergeCell ref="V674:V675"/>
    <mergeCell ref="U665:U666"/>
    <mergeCell ref="V650:V651"/>
    <mergeCell ref="V656:V657"/>
    <mergeCell ref="V667:V669"/>
    <mergeCell ref="S661:S662"/>
    <mergeCell ref="T661:T662"/>
    <mergeCell ref="U661:U662"/>
    <mergeCell ref="U663:U664"/>
    <mergeCell ref="R672:R673"/>
    <mergeCell ref="S672:S673"/>
    <mergeCell ref="T667:T669"/>
    <mergeCell ref="S656:S657"/>
    <mergeCell ref="R656:R657"/>
    <mergeCell ref="R650:R651"/>
    <mergeCell ref="V663:V664"/>
    <mergeCell ref="S676:S677"/>
    <mergeCell ref="T674:T675"/>
    <mergeCell ref="V647:V649"/>
    <mergeCell ref="X688:X697"/>
    <mergeCell ref="V698:V700"/>
    <mergeCell ref="T696:T697"/>
    <mergeCell ref="X616:X619"/>
    <mergeCell ref="V635:V636"/>
    <mergeCell ref="T612:T613"/>
    <mergeCell ref="U698:U700"/>
    <mergeCell ref="U555:U557"/>
    <mergeCell ref="T650:T651"/>
    <mergeCell ref="T652:T653"/>
    <mergeCell ref="U650:U651"/>
    <mergeCell ref="U620:U621"/>
    <mergeCell ref="V652:V653"/>
    <mergeCell ref="V632:V634"/>
    <mergeCell ref="V641:V642"/>
    <mergeCell ref="V643:V644"/>
    <mergeCell ref="U643:U644"/>
    <mergeCell ref="X698:X704"/>
    <mergeCell ref="T639:T640"/>
    <mergeCell ref="T672:T673"/>
    <mergeCell ref="V661:V662"/>
    <mergeCell ref="U647:U649"/>
    <mergeCell ref="V558:V559"/>
    <mergeCell ref="V603:V604"/>
    <mergeCell ref="U599:U600"/>
    <mergeCell ref="T701:T702"/>
    <mergeCell ref="U674:U675"/>
    <mergeCell ref="U568:U569"/>
    <mergeCell ref="U614:U615"/>
    <mergeCell ref="X574:X579"/>
    <mergeCell ref="U667:U669"/>
    <mergeCell ref="R756:R757"/>
    <mergeCell ref="S756:S757"/>
    <mergeCell ref="T756:T757"/>
    <mergeCell ref="U736:U737"/>
    <mergeCell ref="U756:U757"/>
    <mergeCell ref="U725:U727"/>
    <mergeCell ref="T723:T724"/>
    <mergeCell ref="T725:T727"/>
    <mergeCell ref="X537:X554"/>
    <mergeCell ref="X645:X655"/>
    <mergeCell ref="X678:X687"/>
    <mergeCell ref="U622:U623"/>
    <mergeCell ref="R762:R763"/>
    <mergeCell ref="S663:S664"/>
    <mergeCell ref="X730:X737"/>
    <mergeCell ref="R752:R753"/>
    <mergeCell ref="V738:V739"/>
    <mergeCell ref="S709:S710"/>
    <mergeCell ref="S707:S708"/>
    <mergeCell ref="X754:X757"/>
    <mergeCell ref="W758:W761"/>
    <mergeCell ref="X758:X761"/>
    <mergeCell ref="R707:R708"/>
    <mergeCell ref="R736:R737"/>
    <mergeCell ref="T714:T716"/>
    <mergeCell ref="R760:R761"/>
    <mergeCell ref="X705:X710"/>
    <mergeCell ref="U705:U706"/>
    <mergeCell ref="U703:U704"/>
    <mergeCell ref="V703:V704"/>
    <mergeCell ref="V705:V706"/>
    <mergeCell ref="R663:R664"/>
    <mergeCell ref="V701:V702"/>
    <mergeCell ref="V720:V722"/>
    <mergeCell ref="V723:V724"/>
    <mergeCell ref="V725:V727"/>
    <mergeCell ref="U717:U719"/>
    <mergeCell ref="U720:U722"/>
    <mergeCell ref="U723:U724"/>
    <mergeCell ref="I732:I733"/>
    <mergeCell ref="I746:I747"/>
    <mergeCell ref="X711:X729"/>
    <mergeCell ref="R701:R702"/>
    <mergeCell ref="U728:U729"/>
    <mergeCell ref="T717:T719"/>
    <mergeCell ref="V758:V759"/>
    <mergeCell ref="V728:V729"/>
    <mergeCell ref="W748:W753"/>
    <mergeCell ref="X748:X753"/>
    <mergeCell ref="V744:V745"/>
    <mergeCell ref="V746:V747"/>
    <mergeCell ref="W738:W747"/>
    <mergeCell ref="W730:W737"/>
    <mergeCell ref="S736:S737"/>
    <mergeCell ref="V750:V751"/>
    <mergeCell ref="U738:U739"/>
    <mergeCell ref="R750:R751"/>
    <mergeCell ref="S750:S751"/>
    <mergeCell ref="U750:U751"/>
    <mergeCell ref="V748:V749"/>
    <mergeCell ref="U752:U753"/>
    <mergeCell ref="R730:R731"/>
    <mergeCell ref="X738:X747"/>
    <mergeCell ref="I707:I708"/>
    <mergeCell ref="T705:T706"/>
    <mergeCell ref="I703:I704"/>
    <mergeCell ref="T734:T735"/>
    <mergeCell ref="U730:U731"/>
    <mergeCell ref="U732:U733"/>
    <mergeCell ref="U734:U735"/>
    <mergeCell ref="V730:V731"/>
    <mergeCell ref="V732:V733"/>
    <mergeCell ref="V734:V735"/>
    <mergeCell ref="R744:R745"/>
    <mergeCell ref="R746:R747"/>
    <mergeCell ref="S744:S745"/>
    <mergeCell ref="S746:S747"/>
    <mergeCell ref="T744:T745"/>
    <mergeCell ref="T746:T747"/>
    <mergeCell ref="R728:R729"/>
    <mergeCell ref="T728:T729"/>
    <mergeCell ref="T720:T722"/>
    <mergeCell ref="I744:I745"/>
    <mergeCell ref="S711:S713"/>
    <mergeCell ref="U746:U747"/>
    <mergeCell ref="R732:R733"/>
    <mergeCell ref="R738:R739"/>
    <mergeCell ref="U714:U716"/>
    <mergeCell ref="R711:R713"/>
    <mergeCell ref="V709:V710"/>
    <mergeCell ref="V714:V716"/>
    <mergeCell ref="V711:V713"/>
    <mergeCell ref="R758:R759"/>
    <mergeCell ref="S758:S759"/>
    <mergeCell ref="T758:T759"/>
    <mergeCell ref="U758:U759"/>
    <mergeCell ref="U760:U761"/>
    <mergeCell ref="R696:R697"/>
    <mergeCell ref="U711:U713"/>
    <mergeCell ref="R709:R710"/>
    <mergeCell ref="E732:E733"/>
    <mergeCell ref="G738:G739"/>
    <mergeCell ref="I742:I743"/>
    <mergeCell ref="G728:G729"/>
    <mergeCell ref="E711:E713"/>
    <mergeCell ref="R714:R716"/>
    <mergeCell ref="S714:S716"/>
    <mergeCell ref="R703:R704"/>
    <mergeCell ref="I734:I735"/>
    <mergeCell ref="R717:R719"/>
    <mergeCell ref="I714:I716"/>
    <mergeCell ref="G703:G704"/>
    <mergeCell ref="I754:I755"/>
    <mergeCell ref="G756:G757"/>
    <mergeCell ref="R705:R706"/>
    <mergeCell ref="I720:I722"/>
    <mergeCell ref="S760:S761"/>
    <mergeCell ref="I756:I757"/>
    <mergeCell ref="T698:T700"/>
    <mergeCell ref="E750:E751"/>
    <mergeCell ref="G750:G751"/>
    <mergeCell ref="U701:U702"/>
    <mergeCell ref="E760:E761"/>
    <mergeCell ref="G758:G759"/>
    <mergeCell ref="W754:W757"/>
    <mergeCell ref="V707:V708"/>
    <mergeCell ref="I738:I739"/>
    <mergeCell ref="U707:U708"/>
    <mergeCell ref="R740:R741"/>
    <mergeCell ref="S740:S741"/>
    <mergeCell ref="R720:R722"/>
    <mergeCell ref="S720:S722"/>
    <mergeCell ref="R723:R724"/>
    <mergeCell ref="S723:S724"/>
    <mergeCell ref="V736:V737"/>
    <mergeCell ref="R658:R660"/>
    <mergeCell ref="R676:R677"/>
    <mergeCell ref="V754:V755"/>
    <mergeCell ref="V756:V757"/>
    <mergeCell ref="T752:T753"/>
    <mergeCell ref="E744:E745"/>
    <mergeCell ref="E742:E743"/>
    <mergeCell ref="G752:G753"/>
    <mergeCell ref="I752:I753"/>
    <mergeCell ref="G748:G749"/>
    <mergeCell ref="I748:I749"/>
    <mergeCell ref="T748:T749"/>
    <mergeCell ref="G674:G675"/>
    <mergeCell ref="S698:S700"/>
    <mergeCell ref="U694:U695"/>
    <mergeCell ref="I667:I669"/>
    <mergeCell ref="E663:E664"/>
    <mergeCell ref="R694:R695"/>
    <mergeCell ref="E692:E693"/>
    <mergeCell ref="I705:I706"/>
    <mergeCell ref="I709:I710"/>
    <mergeCell ref="M774:O774"/>
    <mergeCell ref="U774:W774"/>
    <mergeCell ref="T684:T685"/>
    <mergeCell ref="V684:V685"/>
    <mergeCell ref="S684:S685"/>
    <mergeCell ref="S667:S669"/>
    <mergeCell ref="W688:W697"/>
    <mergeCell ref="T707:T708"/>
    <mergeCell ref="V696:V697"/>
    <mergeCell ref="T665:T666"/>
    <mergeCell ref="W678:W687"/>
    <mergeCell ref="U748:U749"/>
    <mergeCell ref="S742:S743"/>
    <mergeCell ref="T742:T743"/>
    <mergeCell ref="R742:R743"/>
    <mergeCell ref="T750:T751"/>
    <mergeCell ref="S705:S706"/>
    <mergeCell ref="W711:W729"/>
    <mergeCell ref="T740:T741"/>
    <mergeCell ref="U740:U741"/>
    <mergeCell ref="T709:T710"/>
    <mergeCell ref="T694:T695"/>
    <mergeCell ref="T686:T687"/>
    <mergeCell ref="U686:U687"/>
    <mergeCell ref="U709:U710"/>
    <mergeCell ref="T711:T713"/>
    <mergeCell ref="W698:W704"/>
    <mergeCell ref="W656:W666"/>
    <mergeCell ref="T703:T704"/>
    <mergeCell ref="R667:R669"/>
    <mergeCell ref="T682:T683"/>
    <mergeCell ref="T656:T657"/>
    <mergeCell ref="A616:A619"/>
    <mergeCell ref="E533:E534"/>
    <mergeCell ref="A501:A536"/>
    <mergeCell ref="C501:C515"/>
    <mergeCell ref="G540:G542"/>
    <mergeCell ref="E540:E542"/>
    <mergeCell ref="C537:C542"/>
    <mergeCell ref="E568:E569"/>
    <mergeCell ref="G568:G569"/>
    <mergeCell ref="G585:G586"/>
    <mergeCell ref="E566:E567"/>
    <mergeCell ref="G537:G539"/>
    <mergeCell ref="G580:G582"/>
    <mergeCell ref="C578:C579"/>
    <mergeCell ref="E580:E582"/>
    <mergeCell ref="G566:G567"/>
    <mergeCell ref="E601:E602"/>
    <mergeCell ref="G603:G604"/>
    <mergeCell ref="G545:G546"/>
    <mergeCell ref="E543:E544"/>
    <mergeCell ref="G535:G536"/>
    <mergeCell ref="G574:G575"/>
    <mergeCell ref="A574:A579"/>
    <mergeCell ref="G601:G602"/>
    <mergeCell ref="E599:E600"/>
    <mergeCell ref="C535:C536"/>
    <mergeCell ref="C516:C530"/>
    <mergeCell ref="G522:G524"/>
    <mergeCell ref="G510:G512"/>
    <mergeCell ref="E504:E506"/>
    <mergeCell ref="G587:G596"/>
    <mergeCell ref="E525:E527"/>
    <mergeCell ref="A477:A482"/>
    <mergeCell ref="E467:E468"/>
    <mergeCell ref="C463:C464"/>
    <mergeCell ref="E437:E438"/>
    <mergeCell ref="E439:E440"/>
    <mergeCell ref="E441:E442"/>
    <mergeCell ref="C461:C462"/>
    <mergeCell ref="G461:G462"/>
    <mergeCell ref="G439:G440"/>
    <mergeCell ref="C477:C478"/>
    <mergeCell ref="C459:C460"/>
    <mergeCell ref="E477:E478"/>
    <mergeCell ref="G449:G450"/>
    <mergeCell ref="G445:G446"/>
    <mergeCell ref="A409:A430"/>
    <mergeCell ref="E409:E410"/>
    <mergeCell ref="C447:C456"/>
    <mergeCell ref="E447:E456"/>
    <mergeCell ref="G455:G456"/>
    <mergeCell ref="A463:A476"/>
    <mergeCell ref="A441:A462"/>
    <mergeCell ref="A431:A440"/>
    <mergeCell ref="E427:E428"/>
    <mergeCell ref="G427:G428"/>
    <mergeCell ref="E413:E414"/>
    <mergeCell ref="G451:G452"/>
    <mergeCell ref="C439:C440"/>
    <mergeCell ref="G479:G480"/>
    <mergeCell ref="E479:E480"/>
    <mergeCell ref="G459:G460"/>
    <mergeCell ref="C443:C444"/>
    <mergeCell ref="G443:G444"/>
    <mergeCell ref="C61:C62"/>
    <mergeCell ref="C29:C30"/>
    <mergeCell ref="C27:C28"/>
    <mergeCell ref="C188:C189"/>
    <mergeCell ref="G136:G137"/>
    <mergeCell ref="C481:C482"/>
    <mergeCell ref="G421:G422"/>
    <mergeCell ref="C572:C573"/>
    <mergeCell ref="C531:C532"/>
    <mergeCell ref="C574:C575"/>
    <mergeCell ref="G513:G515"/>
    <mergeCell ref="G572:G573"/>
    <mergeCell ref="C413:C414"/>
    <mergeCell ref="E431:E432"/>
    <mergeCell ref="C431:C434"/>
    <mergeCell ref="G431:G432"/>
    <mergeCell ref="C425:C426"/>
    <mergeCell ref="E423:E424"/>
    <mergeCell ref="G419:G420"/>
    <mergeCell ref="E485:E486"/>
    <mergeCell ref="E469:E470"/>
    <mergeCell ref="C467:C470"/>
    <mergeCell ref="C465:C466"/>
    <mergeCell ref="G469:G470"/>
    <mergeCell ref="E465:E466"/>
    <mergeCell ref="E443:E444"/>
    <mergeCell ref="E459:E460"/>
    <mergeCell ref="E433:E434"/>
    <mergeCell ref="C411:C412"/>
    <mergeCell ref="C419:C424"/>
    <mergeCell ref="G423:G424"/>
    <mergeCell ref="E421:E422"/>
    <mergeCell ref="I85:I86"/>
    <mergeCell ref="E42:E43"/>
    <mergeCell ref="G53:G54"/>
    <mergeCell ref="G85:G86"/>
    <mergeCell ref="I87:I89"/>
    <mergeCell ref="E33:E35"/>
    <mergeCell ref="G87:G89"/>
    <mergeCell ref="G79:G80"/>
    <mergeCell ref="E83:E84"/>
    <mergeCell ref="G83:G84"/>
    <mergeCell ref="E76:E77"/>
    <mergeCell ref="I81:I82"/>
    <mergeCell ref="E93:E94"/>
    <mergeCell ref="E87:E89"/>
    <mergeCell ref="I63:I65"/>
    <mergeCell ref="E97:E98"/>
    <mergeCell ref="I39:I41"/>
    <mergeCell ref="I97:I98"/>
    <mergeCell ref="G48:G50"/>
    <mergeCell ref="I69:I71"/>
    <mergeCell ref="G39:G41"/>
    <mergeCell ref="E57:E58"/>
    <mergeCell ref="I61:I62"/>
    <mergeCell ref="I55:I56"/>
    <mergeCell ref="G95:G96"/>
    <mergeCell ref="E85:E86"/>
    <mergeCell ref="I90:I92"/>
    <mergeCell ref="G59:G60"/>
    <mergeCell ref="E74:E75"/>
    <mergeCell ref="G74:G75"/>
    <mergeCell ref="G63:G65"/>
    <mergeCell ref="I142:I143"/>
    <mergeCell ref="E155:E156"/>
    <mergeCell ref="I147:I149"/>
    <mergeCell ref="E125:E126"/>
    <mergeCell ref="E133:E134"/>
    <mergeCell ref="G147:G149"/>
    <mergeCell ref="R142:R143"/>
    <mergeCell ref="E118:E120"/>
    <mergeCell ref="I160:I161"/>
    <mergeCell ref="E108:E109"/>
    <mergeCell ref="E104:E105"/>
    <mergeCell ref="G93:G94"/>
    <mergeCell ref="E150:E152"/>
    <mergeCell ref="G162:G163"/>
    <mergeCell ref="R93:R94"/>
    <mergeCell ref="G110:G111"/>
    <mergeCell ref="E142:E143"/>
    <mergeCell ref="I158:I159"/>
    <mergeCell ref="I133:I135"/>
    <mergeCell ref="G131:G132"/>
    <mergeCell ref="G101:G103"/>
    <mergeCell ref="I99:I100"/>
    <mergeCell ref="R97:R98"/>
    <mergeCell ref="R87:R89"/>
    <mergeCell ref="R118:R120"/>
    <mergeCell ref="G104:G105"/>
    <mergeCell ref="E81:E82"/>
    <mergeCell ref="E101:E102"/>
    <mergeCell ref="E153:E154"/>
    <mergeCell ref="E123:E124"/>
    <mergeCell ref="I74:I75"/>
    <mergeCell ref="G133:G135"/>
    <mergeCell ref="I144:I146"/>
    <mergeCell ref="R95:R96"/>
    <mergeCell ref="G121:G122"/>
    <mergeCell ref="E106:E107"/>
    <mergeCell ref="R140:R141"/>
    <mergeCell ref="G72:G73"/>
    <mergeCell ref="E69:E71"/>
    <mergeCell ref="I93:I94"/>
    <mergeCell ref="R129:R130"/>
    <mergeCell ref="G150:G152"/>
    <mergeCell ref="E129:E130"/>
    <mergeCell ref="G76:G78"/>
    <mergeCell ref="I76:I78"/>
    <mergeCell ref="E127:E128"/>
    <mergeCell ref="G112:G114"/>
    <mergeCell ref="I110:I111"/>
    <mergeCell ref="I108:I109"/>
    <mergeCell ref="I131:I132"/>
    <mergeCell ref="R144:R146"/>
    <mergeCell ref="I112:I114"/>
    <mergeCell ref="G123:G124"/>
    <mergeCell ref="E147:E149"/>
    <mergeCell ref="R99:R100"/>
    <mergeCell ref="E11:E13"/>
    <mergeCell ref="E44:E45"/>
    <mergeCell ref="V14:V15"/>
    <mergeCell ref="R16:R17"/>
    <mergeCell ref="R59:R60"/>
    <mergeCell ref="U44:U45"/>
    <mergeCell ref="T57:T58"/>
    <mergeCell ref="U57:U58"/>
    <mergeCell ref="S39:S41"/>
    <mergeCell ref="R69:R71"/>
    <mergeCell ref="S69:S71"/>
    <mergeCell ref="S81:S82"/>
    <mergeCell ref="V63:V65"/>
    <mergeCell ref="U74:U75"/>
    <mergeCell ref="T72:T73"/>
    <mergeCell ref="E29:E30"/>
    <mergeCell ref="G27:G28"/>
    <mergeCell ref="I29:I30"/>
    <mergeCell ref="V36:V38"/>
    <mergeCell ref="T21:T24"/>
    <mergeCell ref="I59:I60"/>
    <mergeCell ref="G81:G82"/>
    <mergeCell ref="U55:U56"/>
    <mergeCell ref="U79:U80"/>
    <mergeCell ref="T55:T56"/>
    <mergeCell ref="V11:V13"/>
    <mergeCell ref="S72:S73"/>
    <mergeCell ref="R76:R78"/>
    <mergeCell ref="S76:S78"/>
    <mergeCell ref="S59:S60"/>
    <mergeCell ref="R14:R15"/>
    <mergeCell ref="S14:S15"/>
    <mergeCell ref="V3:V5"/>
    <mergeCell ref="S63:S65"/>
    <mergeCell ref="R74:R75"/>
    <mergeCell ref="V76:V78"/>
    <mergeCell ref="T125:T126"/>
    <mergeCell ref="T81:T82"/>
    <mergeCell ref="S90:S92"/>
    <mergeCell ref="S3:S5"/>
    <mergeCell ref="V90:V92"/>
    <mergeCell ref="S87:S89"/>
    <mergeCell ref="S44:S45"/>
    <mergeCell ref="T6:T7"/>
    <mergeCell ref="U6:U7"/>
    <mergeCell ref="R8:R10"/>
    <mergeCell ref="S8:S10"/>
    <mergeCell ref="U8:U10"/>
    <mergeCell ref="V8:V10"/>
    <mergeCell ref="T8:T10"/>
    <mergeCell ref="S16:S17"/>
    <mergeCell ref="T16:T17"/>
    <mergeCell ref="U3:U5"/>
    <mergeCell ref="S83:S84"/>
    <mergeCell ref="T14:T15"/>
    <mergeCell ref="R81:R82"/>
    <mergeCell ref="R61:R62"/>
    <mergeCell ref="R66:R68"/>
    <mergeCell ref="S66:S68"/>
    <mergeCell ref="T85:T86"/>
    <mergeCell ref="S11:S13"/>
    <mergeCell ref="T44:T45"/>
    <mergeCell ref="V87:V89"/>
    <mergeCell ref="T61:T62"/>
    <mergeCell ref="R51:R52"/>
    <mergeCell ref="T76:T78"/>
    <mergeCell ref="S31:S32"/>
    <mergeCell ref="R53:R54"/>
    <mergeCell ref="T18:T20"/>
    <mergeCell ref="U18:U20"/>
    <mergeCell ref="R31:R32"/>
    <mergeCell ref="U72:U73"/>
    <mergeCell ref="U66:U68"/>
    <mergeCell ref="U81:U82"/>
    <mergeCell ref="V66:V68"/>
    <mergeCell ref="V74:V75"/>
    <mergeCell ref="R21:R24"/>
    <mergeCell ref="S21:S24"/>
    <mergeCell ref="V25:V26"/>
    <mergeCell ref="R39:R41"/>
    <mergeCell ref="T46:T47"/>
    <mergeCell ref="S46:S47"/>
    <mergeCell ref="R25:R26"/>
    <mergeCell ref="S25:S26"/>
    <mergeCell ref="V39:V41"/>
    <mergeCell ref="S27:S28"/>
    <mergeCell ref="S48:S50"/>
    <mergeCell ref="R33:R35"/>
    <mergeCell ref="T59:T60"/>
    <mergeCell ref="T74:T75"/>
    <mergeCell ref="V33:V35"/>
    <mergeCell ref="T27:T28"/>
    <mergeCell ref="U76:U78"/>
    <mergeCell ref="S74:S75"/>
    <mergeCell ref="U21:U24"/>
    <mergeCell ref="U29:U30"/>
    <mergeCell ref="V93:V94"/>
    <mergeCell ref="V83:V84"/>
    <mergeCell ref="V123:V124"/>
    <mergeCell ref="V106:V107"/>
    <mergeCell ref="U121:U122"/>
    <mergeCell ref="S51:S52"/>
    <mergeCell ref="V110:V111"/>
    <mergeCell ref="T112:T114"/>
    <mergeCell ref="U46:U47"/>
    <mergeCell ref="V46:V47"/>
    <mergeCell ref="V121:V122"/>
    <mergeCell ref="V104:V105"/>
    <mergeCell ref="U95:U96"/>
    <mergeCell ref="T123:T124"/>
    <mergeCell ref="U51:U52"/>
    <mergeCell ref="S57:S58"/>
    <mergeCell ref="S99:S100"/>
    <mergeCell ref="S101:S103"/>
    <mergeCell ref="U104:U105"/>
    <mergeCell ref="V79:V80"/>
    <mergeCell ref="S110:S111"/>
    <mergeCell ref="V118:V120"/>
    <mergeCell ref="V97:V98"/>
    <mergeCell ref="V115:V117"/>
    <mergeCell ref="V69:V71"/>
    <mergeCell ref="S85:S86"/>
    <mergeCell ref="V85:V86"/>
    <mergeCell ref="T99:T100"/>
    <mergeCell ref="T110:T111"/>
    <mergeCell ref="T87:T89"/>
    <mergeCell ref="S104:S105"/>
    <mergeCell ref="S97:S98"/>
    <mergeCell ref="I3:I5"/>
    <mergeCell ref="T3:T5"/>
    <mergeCell ref="I16:I17"/>
    <mergeCell ref="S118:S120"/>
    <mergeCell ref="R3:R5"/>
    <mergeCell ref="R27:R28"/>
    <mergeCell ref="S29:S30"/>
    <mergeCell ref="S36:S38"/>
    <mergeCell ref="T66:T68"/>
    <mergeCell ref="U59:U60"/>
    <mergeCell ref="I129:I130"/>
    <mergeCell ref="V81:V82"/>
    <mergeCell ref="U83:U84"/>
    <mergeCell ref="V51:V52"/>
    <mergeCell ref="V112:V114"/>
    <mergeCell ref="V95:V96"/>
    <mergeCell ref="V48:V50"/>
    <mergeCell ref="I51:I52"/>
    <mergeCell ref="U101:U103"/>
    <mergeCell ref="S108:S109"/>
    <mergeCell ref="T90:T92"/>
    <mergeCell ref="U90:U92"/>
    <mergeCell ref="V99:V100"/>
    <mergeCell ref="V129:V130"/>
    <mergeCell ref="V42:V43"/>
    <mergeCell ref="V59:V60"/>
    <mergeCell ref="V53:V54"/>
    <mergeCell ref="U87:U89"/>
    <mergeCell ref="V55:V56"/>
    <mergeCell ref="V108:V109"/>
    <mergeCell ref="V101:V103"/>
    <mergeCell ref="S112:S114"/>
    <mergeCell ref="R110:R111"/>
    <mergeCell ref="U776:W776"/>
    <mergeCell ref="U379:U380"/>
    <mergeCell ref="U389:U390"/>
    <mergeCell ref="V389:V390"/>
    <mergeCell ref="T383:T384"/>
    <mergeCell ref="S407:S408"/>
    <mergeCell ref="T407:T408"/>
    <mergeCell ref="U407:U408"/>
    <mergeCell ref="V407:V408"/>
    <mergeCell ref="T401:T402"/>
    <mergeCell ref="U775:W775"/>
    <mergeCell ref="S403:S404"/>
    <mergeCell ref="W705:W710"/>
    <mergeCell ref="S645:S646"/>
    <mergeCell ref="T645:T646"/>
    <mergeCell ref="U645:U646"/>
    <mergeCell ref="T663:T664"/>
    <mergeCell ref="V576:V577"/>
    <mergeCell ref="V645:V646"/>
    <mergeCell ref="V618:V619"/>
    <mergeCell ref="V601:V602"/>
    <mergeCell ref="T622:T623"/>
    <mergeCell ref="W620:W625"/>
    <mergeCell ref="V610:V611"/>
    <mergeCell ref="V614:V615"/>
    <mergeCell ref="W616:W619"/>
    <mergeCell ref="S616:S617"/>
    <mergeCell ref="S585:S586"/>
    <mergeCell ref="S694:S695"/>
    <mergeCell ref="U744:U745"/>
    <mergeCell ref="V403:V404"/>
    <mergeCell ref="U150:U152"/>
    <mergeCell ref="C76:C78"/>
    <mergeCell ref="S55:S56"/>
    <mergeCell ref="G127:G128"/>
    <mergeCell ref="I140:I141"/>
    <mergeCell ref="G174:G176"/>
    <mergeCell ref="C179:C180"/>
    <mergeCell ref="U85:U86"/>
    <mergeCell ref="R133:R135"/>
    <mergeCell ref="C133:C135"/>
    <mergeCell ref="S179:S180"/>
    <mergeCell ref="R179:R180"/>
    <mergeCell ref="R112:R114"/>
    <mergeCell ref="R153:R154"/>
    <mergeCell ref="T144:T146"/>
    <mergeCell ref="U112:U114"/>
    <mergeCell ref="T121:T122"/>
    <mergeCell ref="U123:U124"/>
    <mergeCell ref="T142:T143"/>
    <mergeCell ref="E162:E163"/>
    <mergeCell ref="S150:S152"/>
    <mergeCell ref="S147:S149"/>
    <mergeCell ref="R127:R128"/>
    <mergeCell ref="R168:R170"/>
    <mergeCell ref="S153:S154"/>
    <mergeCell ref="U147:U149"/>
    <mergeCell ref="U158:U159"/>
    <mergeCell ref="S144:S146"/>
    <mergeCell ref="R63:R65"/>
    <mergeCell ref="U142:U143"/>
    <mergeCell ref="R138:R139"/>
    <mergeCell ref="R108:R109"/>
    <mergeCell ref="U115:U117"/>
    <mergeCell ref="S140:S141"/>
    <mergeCell ref="S129:S130"/>
    <mergeCell ref="R125:R126"/>
    <mergeCell ref="S127:S128"/>
    <mergeCell ref="R115:R117"/>
    <mergeCell ref="T140:T141"/>
    <mergeCell ref="S136:S137"/>
    <mergeCell ref="R131:R132"/>
    <mergeCell ref="T118:T120"/>
    <mergeCell ref="U133:U135"/>
    <mergeCell ref="R123:R124"/>
    <mergeCell ref="T131:T132"/>
    <mergeCell ref="T147:T149"/>
    <mergeCell ref="U138:U139"/>
    <mergeCell ref="S121:S122"/>
    <mergeCell ref="S138:S139"/>
    <mergeCell ref="C160:C165"/>
    <mergeCell ref="G158:G159"/>
    <mergeCell ref="E171:E173"/>
    <mergeCell ref="E166:E167"/>
    <mergeCell ref="G166:G167"/>
    <mergeCell ref="R252:R254"/>
    <mergeCell ref="C233:C235"/>
    <mergeCell ref="U140:U141"/>
    <mergeCell ref="T115:T117"/>
    <mergeCell ref="S125:S126"/>
    <mergeCell ref="T133:T135"/>
    <mergeCell ref="T150:T152"/>
    <mergeCell ref="S131:S132"/>
    <mergeCell ref="S133:S135"/>
    <mergeCell ref="S123:S124"/>
    <mergeCell ref="R136:R137"/>
    <mergeCell ref="U153:U154"/>
    <mergeCell ref="T129:T130"/>
    <mergeCell ref="S155:S157"/>
    <mergeCell ref="S115:S117"/>
    <mergeCell ref="T153:T154"/>
    <mergeCell ref="C112:C124"/>
    <mergeCell ref="E160:E161"/>
    <mergeCell ref="G160:G161"/>
    <mergeCell ref="S162:S163"/>
    <mergeCell ref="I226:I228"/>
    <mergeCell ref="R147:R149"/>
    <mergeCell ref="T138:T139"/>
    <mergeCell ref="T127:T128"/>
    <mergeCell ref="U127:U128"/>
    <mergeCell ref="U125:U126"/>
    <mergeCell ref="R150:R152"/>
    <mergeCell ref="G192:G194"/>
    <mergeCell ref="E277:E278"/>
    <mergeCell ref="C140:C141"/>
    <mergeCell ref="I249:I251"/>
    <mergeCell ref="R238:R239"/>
    <mergeCell ref="I155:I157"/>
    <mergeCell ref="E158:E159"/>
    <mergeCell ref="C155:C157"/>
    <mergeCell ref="E174:E176"/>
    <mergeCell ref="R205:R206"/>
    <mergeCell ref="I164:I165"/>
    <mergeCell ref="I162:I163"/>
    <mergeCell ref="C184:C187"/>
    <mergeCell ref="I236:I237"/>
    <mergeCell ref="G226:G228"/>
    <mergeCell ref="E226:E228"/>
    <mergeCell ref="C246:C258"/>
    <mergeCell ref="C158:C159"/>
    <mergeCell ref="E144:E146"/>
    <mergeCell ref="R244:R245"/>
    <mergeCell ref="I242:I243"/>
    <mergeCell ref="I195:I197"/>
    <mergeCell ref="G171:G173"/>
    <mergeCell ref="G184:G185"/>
    <mergeCell ref="R203:R204"/>
    <mergeCell ref="I174:I176"/>
    <mergeCell ref="I171:I173"/>
    <mergeCell ref="E198:E202"/>
    <mergeCell ref="G155:G157"/>
    <mergeCell ref="R177:R178"/>
    <mergeCell ref="C168:C178"/>
    <mergeCell ref="G207:G209"/>
    <mergeCell ref="E244:E245"/>
    <mergeCell ref="G244:G245"/>
    <mergeCell ref="C244:C245"/>
    <mergeCell ref="G302:G304"/>
    <mergeCell ref="G274:G276"/>
    <mergeCell ref="G369:G370"/>
    <mergeCell ref="G288:G289"/>
    <mergeCell ref="G240:G241"/>
    <mergeCell ref="C375:C376"/>
    <mergeCell ref="C379:C380"/>
    <mergeCell ref="E238:E239"/>
    <mergeCell ref="E299:E301"/>
    <mergeCell ref="G325:G332"/>
    <mergeCell ref="G323:G324"/>
    <mergeCell ref="G305:G307"/>
    <mergeCell ref="E252:E254"/>
    <mergeCell ref="C294:C296"/>
    <mergeCell ref="E367:E368"/>
    <mergeCell ref="G377:G378"/>
    <mergeCell ref="G353:G354"/>
    <mergeCell ref="E359:E360"/>
    <mergeCell ref="E341:E342"/>
    <mergeCell ref="E321:E322"/>
    <mergeCell ref="G347:G348"/>
    <mergeCell ref="G277:G278"/>
    <mergeCell ref="C373:C374"/>
    <mergeCell ref="C349:C350"/>
    <mergeCell ref="G349:G350"/>
    <mergeCell ref="G364:G366"/>
    <mergeCell ref="E349:E350"/>
    <mergeCell ref="G351:G352"/>
    <mergeCell ref="E317:E318"/>
    <mergeCell ref="E218:E219"/>
    <mergeCell ref="G218:G219"/>
    <mergeCell ref="E288:E289"/>
    <mergeCell ref="C315:C320"/>
    <mergeCell ref="C355:C358"/>
    <mergeCell ref="C364:C366"/>
    <mergeCell ref="C333:C338"/>
    <mergeCell ref="C321:C322"/>
    <mergeCell ref="C325:C332"/>
    <mergeCell ref="E361:E363"/>
    <mergeCell ref="G355:G358"/>
    <mergeCell ref="G379:G380"/>
    <mergeCell ref="C310:C312"/>
    <mergeCell ref="E351:E352"/>
    <mergeCell ref="S244:S245"/>
    <mergeCell ref="S393:S394"/>
    <mergeCell ref="S359:S360"/>
    <mergeCell ref="E389:E390"/>
    <mergeCell ref="I246:I248"/>
    <mergeCell ref="I292:I293"/>
    <mergeCell ref="I302:I304"/>
    <mergeCell ref="I252:I254"/>
    <mergeCell ref="R246:R248"/>
    <mergeCell ref="I259:I261"/>
    <mergeCell ref="R277:R278"/>
    <mergeCell ref="S277:S278"/>
    <mergeCell ref="E290:E291"/>
    <mergeCell ref="G361:G363"/>
    <mergeCell ref="G359:G360"/>
    <mergeCell ref="E364:E366"/>
    <mergeCell ref="G371:G372"/>
    <mergeCell ref="E381:E382"/>
    <mergeCell ref="G299:G301"/>
    <mergeCell ref="S288:S289"/>
    <mergeCell ref="E310:E311"/>
    <mergeCell ref="G308:G309"/>
    <mergeCell ref="C361:C363"/>
    <mergeCell ref="E355:E358"/>
    <mergeCell ref="C359:C360"/>
    <mergeCell ref="E333:E338"/>
    <mergeCell ref="C351:C352"/>
    <mergeCell ref="G381:G382"/>
    <mergeCell ref="G415:G418"/>
    <mergeCell ref="I361:I363"/>
    <mergeCell ref="I369:I370"/>
    <mergeCell ref="I359:I360"/>
    <mergeCell ref="I355:I358"/>
    <mergeCell ref="G341:G342"/>
    <mergeCell ref="E339:E340"/>
    <mergeCell ref="G389:G390"/>
    <mergeCell ref="E383:E384"/>
    <mergeCell ref="C369:C370"/>
    <mergeCell ref="E369:E370"/>
    <mergeCell ref="C367:C368"/>
    <mergeCell ref="G413:G414"/>
    <mergeCell ref="G339:G340"/>
    <mergeCell ref="C415:C418"/>
    <mergeCell ref="E417:E418"/>
    <mergeCell ref="G343:G344"/>
    <mergeCell ref="I393:I394"/>
    <mergeCell ref="I377:I378"/>
    <mergeCell ref="E347:E348"/>
    <mergeCell ref="C297:C298"/>
    <mergeCell ref="G321:G322"/>
    <mergeCell ref="I347:I348"/>
    <mergeCell ref="C339:C348"/>
    <mergeCell ref="G383:G384"/>
    <mergeCell ref="G345:G346"/>
    <mergeCell ref="I349:I350"/>
    <mergeCell ref="C381:C382"/>
    <mergeCell ref="G393:G394"/>
    <mergeCell ref="E391:E392"/>
    <mergeCell ref="E397:E398"/>
    <mergeCell ref="I457:I458"/>
    <mergeCell ref="C457:C458"/>
    <mergeCell ref="G467:G468"/>
    <mergeCell ref="E463:E464"/>
    <mergeCell ref="G457:G458"/>
    <mergeCell ref="C445:C446"/>
    <mergeCell ref="G493:G494"/>
    <mergeCell ref="E491:E496"/>
    <mergeCell ref="C479:C480"/>
    <mergeCell ref="E425:E426"/>
    <mergeCell ref="G425:G426"/>
    <mergeCell ref="I423:I424"/>
    <mergeCell ref="C437:C438"/>
    <mergeCell ref="E461:E462"/>
    <mergeCell ref="C441:C442"/>
    <mergeCell ref="C387:C388"/>
    <mergeCell ref="G435:G436"/>
    <mergeCell ref="E435:E436"/>
    <mergeCell ref="E445:E446"/>
    <mergeCell ref="E429:E430"/>
    <mergeCell ref="C435:C436"/>
    <mergeCell ref="E415:E416"/>
    <mergeCell ref="E405:E406"/>
    <mergeCell ref="G405:G406"/>
    <mergeCell ref="C385:C386"/>
    <mergeCell ref="E387:E388"/>
    <mergeCell ref="C427:C428"/>
    <mergeCell ref="E399:E400"/>
    <mergeCell ref="E499:E500"/>
    <mergeCell ref="I576:I577"/>
    <mergeCell ref="I504:I506"/>
    <mergeCell ref="G501:G503"/>
    <mergeCell ref="I601:I602"/>
    <mergeCell ref="E545:E546"/>
    <mergeCell ref="G576:G577"/>
    <mergeCell ref="I540:I542"/>
    <mergeCell ref="G437:G438"/>
    <mergeCell ref="I487:I488"/>
    <mergeCell ref="E489:E490"/>
    <mergeCell ref="C471:C472"/>
    <mergeCell ref="G487:G488"/>
    <mergeCell ref="I477:I478"/>
    <mergeCell ref="I493:I494"/>
    <mergeCell ref="E471:E472"/>
    <mergeCell ref="G495:G496"/>
    <mergeCell ref="G528:G530"/>
    <mergeCell ref="G531:G532"/>
    <mergeCell ref="C483:C484"/>
    <mergeCell ref="E501:E503"/>
    <mergeCell ref="E497:E498"/>
    <mergeCell ref="G499:G500"/>
    <mergeCell ref="G491:G492"/>
    <mergeCell ref="C533:C534"/>
    <mergeCell ref="G504:G506"/>
    <mergeCell ref="I501:I503"/>
    <mergeCell ref="I525:I527"/>
    <mergeCell ref="G483:G484"/>
    <mergeCell ref="E516:E521"/>
    <mergeCell ref="E551:E552"/>
    <mergeCell ref="E522:E524"/>
    <mergeCell ref="I528:I530"/>
    <mergeCell ref="E528:E530"/>
    <mergeCell ref="I510:I512"/>
    <mergeCell ref="G497:G498"/>
    <mergeCell ref="E507:E509"/>
    <mergeCell ref="I535:I536"/>
    <mergeCell ref="E605:E607"/>
    <mergeCell ref="I499:I500"/>
    <mergeCell ref="I507:I509"/>
    <mergeCell ref="I519:I521"/>
    <mergeCell ref="G560:G561"/>
    <mergeCell ref="E558:E559"/>
    <mergeCell ref="I555:I557"/>
    <mergeCell ref="I558:I559"/>
    <mergeCell ref="G543:G544"/>
    <mergeCell ref="G533:G534"/>
    <mergeCell ref="I537:I539"/>
    <mergeCell ref="G525:G527"/>
    <mergeCell ref="I513:I515"/>
    <mergeCell ref="G553:G554"/>
    <mergeCell ref="I560:I561"/>
    <mergeCell ref="I545:I546"/>
    <mergeCell ref="C497:C498"/>
    <mergeCell ref="C551:C552"/>
    <mergeCell ref="G551:G552"/>
    <mergeCell ref="E537:E539"/>
    <mergeCell ref="C553:C554"/>
    <mergeCell ref="E510:E512"/>
    <mergeCell ref="G516:G521"/>
    <mergeCell ref="I516:I518"/>
    <mergeCell ref="I497:I498"/>
    <mergeCell ref="E597:E598"/>
    <mergeCell ref="I568:I569"/>
    <mergeCell ref="E574:E575"/>
    <mergeCell ref="I587:I588"/>
    <mergeCell ref="G558:G559"/>
    <mergeCell ref="I531:I532"/>
    <mergeCell ref="E513:E515"/>
    <mergeCell ref="C562:C569"/>
    <mergeCell ref="G562:G563"/>
    <mergeCell ref="E583:E584"/>
    <mergeCell ref="G583:G584"/>
    <mergeCell ref="I583:I584"/>
    <mergeCell ref="E587:E596"/>
    <mergeCell ref="I551:I552"/>
    <mergeCell ref="E562:E563"/>
    <mergeCell ref="I562:I563"/>
    <mergeCell ref="I566:I567"/>
    <mergeCell ref="G578:G579"/>
    <mergeCell ref="G555:G557"/>
    <mergeCell ref="G564:G565"/>
    <mergeCell ref="I580:I582"/>
    <mergeCell ref="I564:I565"/>
    <mergeCell ref="G597:G598"/>
    <mergeCell ref="I610:I611"/>
    <mergeCell ref="C608:C609"/>
    <mergeCell ref="C599:C600"/>
    <mergeCell ref="C605:C607"/>
    <mergeCell ref="E736:E737"/>
    <mergeCell ref="E738:E739"/>
    <mergeCell ref="E730:E731"/>
    <mergeCell ref="G732:G733"/>
    <mergeCell ref="E678:E683"/>
    <mergeCell ref="G678:G683"/>
    <mergeCell ref="C688:C691"/>
    <mergeCell ref="G676:G677"/>
    <mergeCell ref="C684:C685"/>
    <mergeCell ref="C709:C710"/>
    <mergeCell ref="C647:C651"/>
    <mergeCell ref="I711:I713"/>
    <mergeCell ref="G698:G700"/>
    <mergeCell ref="G705:G706"/>
    <mergeCell ref="G665:G666"/>
    <mergeCell ref="I684:I685"/>
    <mergeCell ref="I665:I666"/>
    <mergeCell ref="I717:I719"/>
    <mergeCell ref="G656:G657"/>
    <mergeCell ref="C643:C644"/>
    <mergeCell ref="I678:I681"/>
    <mergeCell ref="C676:C677"/>
    <mergeCell ref="C686:C687"/>
    <mergeCell ref="C658:C660"/>
    <mergeCell ref="E658:E660"/>
    <mergeCell ref="I650:I651"/>
    <mergeCell ref="C696:C697"/>
    <mergeCell ref="I688:I691"/>
    <mergeCell ref="C705:C706"/>
    <mergeCell ref="E701:E702"/>
    <mergeCell ref="G701:G702"/>
    <mergeCell ref="E734:E735"/>
    <mergeCell ref="C714:C719"/>
    <mergeCell ref="E707:E708"/>
    <mergeCell ref="C754:C755"/>
    <mergeCell ref="E758:E759"/>
    <mergeCell ref="E746:E747"/>
    <mergeCell ref="G709:G710"/>
    <mergeCell ref="E728:E729"/>
    <mergeCell ref="G740:G741"/>
    <mergeCell ref="C711:C713"/>
    <mergeCell ref="C746:C747"/>
    <mergeCell ref="E705:E706"/>
    <mergeCell ref="C728:C729"/>
    <mergeCell ref="C738:C741"/>
    <mergeCell ref="E748:E749"/>
    <mergeCell ref="C720:C724"/>
    <mergeCell ref="C725:C727"/>
    <mergeCell ref="E720:E724"/>
    <mergeCell ref="E725:E727"/>
    <mergeCell ref="G720:G724"/>
    <mergeCell ref="G725:G727"/>
    <mergeCell ref="A754:A757"/>
    <mergeCell ref="G746:G747"/>
    <mergeCell ref="I740:I741"/>
    <mergeCell ref="C748:C749"/>
    <mergeCell ref="C730:C735"/>
    <mergeCell ref="C756:C757"/>
    <mergeCell ref="E756:E757"/>
    <mergeCell ref="C760:C761"/>
    <mergeCell ref="G760:G761"/>
    <mergeCell ref="G714:G719"/>
    <mergeCell ref="G711:G713"/>
    <mergeCell ref="E740:E741"/>
    <mergeCell ref="G744:G745"/>
    <mergeCell ref="C758:C759"/>
    <mergeCell ref="G754:G755"/>
    <mergeCell ref="C752:C753"/>
    <mergeCell ref="E752:E753"/>
    <mergeCell ref="A711:A729"/>
    <mergeCell ref="R236:R237"/>
    <mergeCell ref="E698:E700"/>
    <mergeCell ref="S195:S197"/>
    <mergeCell ref="C744:C745"/>
    <mergeCell ref="G734:G735"/>
    <mergeCell ref="E572:E573"/>
    <mergeCell ref="E570:E571"/>
    <mergeCell ref="I585:I586"/>
    <mergeCell ref="E578:E579"/>
    <mergeCell ref="E610:E611"/>
    <mergeCell ref="E603:E604"/>
    <mergeCell ref="C555:C561"/>
    <mergeCell ref="G507:G509"/>
    <mergeCell ref="E535:E536"/>
    <mergeCell ref="A766:A767"/>
    <mergeCell ref="A645:A655"/>
    <mergeCell ref="G696:G697"/>
    <mergeCell ref="I696:I697"/>
    <mergeCell ref="I766:I767"/>
    <mergeCell ref="I762:I763"/>
    <mergeCell ref="G762:G763"/>
    <mergeCell ref="E762:E763"/>
    <mergeCell ref="C762:C763"/>
    <mergeCell ref="C736:C737"/>
    <mergeCell ref="G707:G708"/>
    <mergeCell ref="I750:I751"/>
    <mergeCell ref="G654:G655"/>
    <mergeCell ref="C766:C767"/>
    <mergeCell ref="E766:E767"/>
    <mergeCell ref="I647:I649"/>
    <mergeCell ref="E672:E673"/>
    <mergeCell ref="G663:G664"/>
    <mergeCell ref="C610:C613"/>
    <mergeCell ref="C570:C571"/>
    <mergeCell ref="R188:R189"/>
    <mergeCell ref="A758:A761"/>
    <mergeCell ref="X192:X219"/>
    <mergeCell ref="W246:W267"/>
    <mergeCell ref="X246:X267"/>
    <mergeCell ref="V212:V213"/>
    <mergeCell ref="R186:R187"/>
    <mergeCell ref="U198:U200"/>
    <mergeCell ref="G179:G180"/>
    <mergeCell ref="T288:T289"/>
    <mergeCell ref="G233:G235"/>
    <mergeCell ref="G238:G239"/>
    <mergeCell ref="G290:G291"/>
    <mergeCell ref="G284:G285"/>
    <mergeCell ref="G281:G283"/>
    <mergeCell ref="R271:R273"/>
    <mergeCell ref="G203:G204"/>
    <mergeCell ref="G268:G270"/>
    <mergeCell ref="I184:I185"/>
    <mergeCell ref="T271:T273"/>
    <mergeCell ref="S290:S291"/>
    <mergeCell ref="R262:R263"/>
    <mergeCell ref="G198:G202"/>
    <mergeCell ref="I192:I194"/>
    <mergeCell ref="S198:S200"/>
    <mergeCell ref="R212:R213"/>
    <mergeCell ref="I181:I183"/>
    <mergeCell ref="R229:R230"/>
    <mergeCell ref="R207:R209"/>
    <mergeCell ref="T229:T230"/>
    <mergeCell ref="U162:U163"/>
    <mergeCell ref="V184:V185"/>
    <mergeCell ref="V155:V157"/>
    <mergeCell ref="T361:T363"/>
    <mergeCell ref="T481:T482"/>
    <mergeCell ref="T537:T539"/>
    <mergeCell ref="R510:R512"/>
    <mergeCell ref="S510:S512"/>
    <mergeCell ref="S553:S554"/>
    <mergeCell ref="T568:T569"/>
    <mergeCell ref="C654:C655"/>
    <mergeCell ref="C703:C704"/>
    <mergeCell ref="E709:E710"/>
    <mergeCell ref="I522:I524"/>
    <mergeCell ref="W168:W191"/>
    <mergeCell ref="T294:T296"/>
    <mergeCell ref="U281:U283"/>
    <mergeCell ref="U257:U258"/>
    <mergeCell ref="T188:T189"/>
    <mergeCell ref="W192:W219"/>
    <mergeCell ref="G661:G662"/>
    <mergeCell ref="I533:I534"/>
    <mergeCell ref="I595:I596"/>
    <mergeCell ref="I656:I657"/>
    <mergeCell ref="E654:E655"/>
    <mergeCell ref="C674:C675"/>
    <mergeCell ref="E674:E675"/>
    <mergeCell ref="C667:C671"/>
    <mergeCell ref="E667:E671"/>
    <mergeCell ref="G667:G671"/>
    <mergeCell ref="I654:I655"/>
    <mergeCell ref="C663:C664"/>
    <mergeCell ref="U171:U173"/>
    <mergeCell ref="T198:T200"/>
    <mergeCell ref="T192:T194"/>
    <mergeCell ref="T195:T197"/>
    <mergeCell ref="T255:T256"/>
    <mergeCell ref="T246:T248"/>
    <mergeCell ref="T233:T235"/>
    <mergeCell ref="T281:T283"/>
    <mergeCell ref="U288:U289"/>
    <mergeCell ref="U277:U278"/>
    <mergeCell ref="V218:V219"/>
    <mergeCell ref="V233:V235"/>
    <mergeCell ref="V171:V173"/>
    <mergeCell ref="U249:U251"/>
    <mergeCell ref="U294:U296"/>
    <mergeCell ref="U284:U285"/>
    <mergeCell ref="U188:U189"/>
    <mergeCell ref="U186:U187"/>
    <mergeCell ref="V210:V211"/>
    <mergeCell ref="T286:T287"/>
    <mergeCell ref="U218:U219"/>
    <mergeCell ref="U271:U273"/>
    <mergeCell ref="U286:U287"/>
    <mergeCell ref="U268:U270"/>
    <mergeCell ref="U259:U261"/>
    <mergeCell ref="U233:U235"/>
    <mergeCell ref="V266:V267"/>
    <mergeCell ref="V236:V237"/>
    <mergeCell ref="U210:U211"/>
    <mergeCell ref="V242:V243"/>
    <mergeCell ref="U255:U256"/>
    <mergeCell ref="V229:V230"/>
    <mergeCell ref="U317:U318"/>
    <mergeCell ref="S327:S328"/>
    <mergeCell ref="S210:S211"/>
    <mergeCell ref="U325:U326"/>
    <mergeCell ref="T305:T307"/>
    <mergeCell ref="U231:U232"/>
    <mergeCell ref="T252:T254"/>
    <mergeCell ref="T249:T251"/>
    <mergeCell ref="U240:U241"/>
    <mergeCell ref="U238:U239"/>
    <mergeCell ref="T223:T225"/>
    <mergeCell ref="V186:V187"/>
    <mergeCell ref="T240:T241"/>
    <mergeCell ref="V179:V180"/>
    <mergeCell ref="V201:V202"/>
    <mergeCell ref="U214:U215"/>
    <mergeCell ref="T205:T206"/>
    <mergeCell ref="U216:U217"/>
    <mergeCell ref="V195:V197"/>
    <mergeCell ref="V302:V304"/>
    <mergeCell ref="U305:U307"/>
    <mergeCell ref="U308:U309"/>
    <mergeCell ref="V305:V307"/>
    <mergeCell ref="V308:V309"/>
    <mergeCell ref="S190:S191"/>
    <mergeCell ref="S192:S194"/>
    <mergeCell ref="S218:S219"/>
    <mergeCell ref="S223:S225"/>
    <mergeCell ref="S220:S222"/>
    <mergeCell ref="V257:V258"/>
    <mergeCell ref="V240:V241"/>
    <mergeCell ref="V223:V225"/>
    <mergeCell ref="T244:T245"/>
    <mergeCell ref="T266:T267"/>
    <mergeCell ref="T268:T270"/>
    <mergeCell ref="V271:V273"/>
    <mergeCell ref="T279:T280"/>
    <mergeCell ref="V246:V248"/>
    <mergeCell ref="U184:U185"/>
    <mergeCell ref="U223:U225"/>
    <mergeCell ref="T186:T187"/>
    <mergeCell ref="U201:U202"/>
    <mergeCell ref="V262:V263"/>
    <mergeCell ref="W87:W111"/>
    <mergeCell ref="V142:V143"/>
    <mergeCell ref="V162:V163"/>
    <mergeCell ref="V238:V239"/>
    <mergeCell ref="U212:U213"/>
    <mergeCell ref="U195:U197"/>
    <mergeCell ref="T166:T167"/>
    <mergeCell ref="U164:U165"/>
    <mergeCell ref="T158:T159"/>
    <mergeCell ref="T259:T261"/>
    <mergeCell ref="U190:U191"/>
    <mergeCell ref="T190:T191"/>
    <mergeCell ref="U181:U183"/>
    <mergeCell ref="U262:U263"/>
    <mergeCell ref="U179:U180"/>
    <mergeCell ref="U220:U222"/>
    <mergeCell ref="U226:U228"/>
    <mergeCell ref="T184:T185"/>
    <mergeCell ref="V127:V128"/>
    <mergeCell ref="T155:T157"/>
    <mergeCell ref="T168:T170"/>
    <mergeCell ref="V317:V318"/>
    <mergeCell ref="V313:V314"/>
    <mergeCell ref="V323:V324"/>
    <mergeCell ref="T93:T94"/>
    <mergeCell ref="U131:U132"/>
    <mergeCell ref="U118:U120"/>
    <mergeCell ref="T164:T165"/>
    <mergeCell ref="U177:U178"/>
    <mergeCell ref="T171:T173"/>
    <mergeCell ref="U136:U137"/>
    <mergeCell ref="V181:V183"/>
    <mergeCell ref="T177:T178"/>
    <mergeCell ref="V140:V141"/>
    <mergeCell ref="V136:V137"/>
    <mergeCell ref="V133:V135"/>
    <mergeCell ref="U207:U209"/>
    <mergeCell ref="W220:W245"/>
    <mergeCell ref="V226:V228"/>
    <mergeCell ref="V168:V170"/>
    <mergeCell ref="U244:U245"/>
    <mergeCell ref="V177:V178"/>
    <mergeCell ref="V174:V176"/>
    <mergeCell ref="U174:U176"/>
    <mergeCell ref="U168:U170"/>
    <mergeCell ref="U236:U237"/>
    <mergeCell ref="V220:V222"/>
    <mergeCell ref="V131:V132"/>
    <mergeCell ref="U93:U94"/>
    <mergeCell ref="T95:T96"/>
    <mergeCell ref="T97:T98"/>
    <mergeCell ref="U97:U98"/>
    <mergeCell ref="T201:T202"/>
    <mergeCell ref="X144:X167"/>
    <mergeCell ref="V252:V254"/>
    <mergeCell ref="V255:V256"/>
    <mergeCell ref="V310:V312"/>
    <mergeCell ref="V268:V270"/>
    <mergeCell ref="V259:V261"/>
    <mergeCell ref="V284:V285"/>
    <mergeCell ref="V288:V289"/>
    <mergeCell ref="V294:V296"/>
    <mergeCell ref="V321:V322"/>
    <mergeCell ref="U302:U304"/>
    <mergeCell ref="V299:V301"/>
    <mergeCell ref="U292:U293"/>
    <mergeCell ref="V292:V293"/>
    <mergeCell ref="V166:V167"/>
    <mergeCell ref="V158:V159"/>
    <mergeCell ref="U192:U194"/>
    <mergeCell ref="V188:V189"/>
    <mergeCell ref="V214:V215"/>
    <mergeCell ref="V147:V149"/>
    <mergeCell ref="V207:V209"/>
    <mergeCell ref="V205:V206"/>
    <mergeCell ref="V190:V191"/>
    <mergeCell ref="V315:V316"/>
    <mergeCell ref="X168:X191"/>
    <mergeCell ref="U144:U146"/>
    <mergeCell ref="W144:W167"/>
    <mergeCell ref="V164:V165"/>
    <mergeCell ref="U297:U298"/>
    <mergeCell ref="U266:U267"/>
    <mergeCell ref="V153:V154"/>
    <mergeCell ref="U299:U301"/>
    <mergeCell ref="W325:W354"/>
    <mergeCell ref="X325:X354"/>
    <mergeCell ref="V279:V280"/>
    <mergeCell ref="V369:V370"/>
    <mergeCell ref="T349:T350"/>
    <mergeCell ref="V371:V372"/>
    <mergeCell ref="U351:U352"/>
    <mergeCell ref="V297:V298"/>
    <mergeCell ref="U315:U316"/>
    <mergeCell ref="V290:V291"/>
    <mergeCell ref="T325:T326"/>
    <mergeCell ref="U290:U291"/>
    <mergeCell ref="X112:X143"/>
    <mergeCell ref="X359:X384"/>
    <mergeCell ref="T160:T161"/>
    <mergeCell ref="T162:T163"/>
    <mergeCell ref="V160:V161"/>
    <mergeCell ref="U160:U161"/>
    <mergeCell ref="X355:X358"/>
    <mergeCell ref="W359:W384"/>
    <mergeCell ref="V144:V146"/>
    <mergeCell ref="V150:V152"/>
    <mergeCell ref="V192:V194"/>
    <mergeCell ref="V327:V328"/>
    <mergeCell ref="U369:U370"/>
    <mergeCell ref="U381:U382"/>
    <mergeCell ref="W112:W143"/>
    <mergeCell ref="V138:V139"/>
    <mergeCell ref="T343:T344"/>
    <mergeCell ref="V341:V342"/>
    <mergeCell ref="T327:T328"/>
    <mergeCell ref="V351:V352"/>
    <mergeCell ref="X87:X111"/>
    <mergeCell ref="V125:V126"/>
    <mergeCell ref="U359:U360"/>
    <mergeCell ref="U336:U338"/>
    <mergeCell ref="V373:V374"/>
    <mergeCell ref="U341:U342"/>
    <mergeCell ref="U343:U344"/>
    <mergeCell ref="U345:U346"/>
    <mergeCell ref="T347:T348"/>
    <mergeCell ref="U347:U348"/>
    <mergeCell ref="V345:V346"/>
    <mergeCell ref="V347:V348"/>
    <mergeCell ref="V353:V354"/>
    <mergeCell ref="T359:T360"/>
    <mergeCell ref="W483:W500"/>
    <mergeCell ref="V479:V480"/>
    <mergeCell ref="V437:V438"/>
    <mergeCell ref="U447:U448"/>
    <mergeCell ref="V433:V434"/>
    <mergeCell ref="T451:T452"/>
    <mergeCell ref="V415:V416"/>
    <mergeCell ref="V431:V432"/>
    <mergeCell ref="U431:U432"/>
    <mergeCell ref="T443:T444"/>
    <mergeCell ref="U437:U438"/>
    <mergeCell ref="V459:V460"/>
    <mergeCell ref="V453:V454"/>
    <mergeCell ref="V425:V426"/>
    <mergeCell ref="U417:U418"/>
    <mergeCell ref="U479:U480"/>
    <mergeCell ref="T336:T338"/>
    <mergeCell ref="T457:T458"/>
    <mergeCell ref="X555:X573"/>
    <mergeCell ref="X501:X536"/>
    <mergeCell ref="X483:X500"/>
    <mergeCell ref="V531:V532"/>
    <mergeCell ref="V568:V569"/>
    <mergeCell ref="T499:T500"/>
    <mergeCell ref="U562:U563"/>
    <mergeCell ref="T570:T571"/>
    <mergeCell ref="U467:U468"/>
    <mergeCell ref="T580:T582"/>
    <mergeCell ref="V467:V468"/>
    <mergeCell ref="V477:V478"/>
    <mergeCell ref="V481:V482"/>
    <mergeCell ref="V499:V500"/>
    <mergeCell ref="U469:U470"/>
    <mergeCell ref="V504:V506"/>
    <mergeCell ref="U564:U565"/>
    <mergeCell ref="V560:V561"/>
    <mergeCell ref="T562:T563"/>
    <mergeCell ref="W555:W573"/>
    <mergeCell ref="U570:U571"/>
    <mergeCell ref="U566:U567"/>
    <mergeCell ref="U558:U559"/>
    <mergeCell ref="T469:T470"/>
    <mergeCell ref="V620:V621"/>
    <mergeCell ref="V483:V490"/>
    <mergeCell ref="T614:T615"/>
    <mergeCell ref="T535:T536"/>
    <mergeCell ref="V501:V503"/>
    <mergeCell ref="T574:T575"/>
    <mergeCell ref="U481:U482"/>
    <mergeCell ref="V525:V527"/>
    <mergeCell ref="V528:V530"/>
    <mergeCell ref="U471:U472"/>
    <mergeCell ref="U616:U617"/>
    <mergeCell ref="V537:V539"/>
    <mergeCell ref="T497:T498"/>
    <mergeCell ref="T610:T611"/>
    <mergeCell ref="V616:V617"/>
    <mergeCell ref="U603:U604"/>
    <mergeCell ref="U551:U552"/>
    <mergeCell ref="U553:U554"/>
    <mergeCell ref="U578:U579"/>
    <mergeCell ref="U533:U534"/>
    <mergeCell ref="V475:V476"/>
    <mergeCell ref="V591:V592"/>
    <mergeCell ref="V593:V594"/>
    <mergeCell ref="V595:V596"/>
    <mergeCell ref="U528:U530"/>
    <mergeCell ref="V516:V518"/>
    <mergeCell ref="T545:T546"/>
    <mergeCell ref="V507:V509"/>
    <mergeCell ref="U463:U464"/>
    <mergeCell ref="T447:T448"/>
    <mergeCell ref="S487:S488"/>
    <mergeCell ref="S437:S438"/>
    <mergeCell ref="U459:U460"/>
    <mergeCell ref="V451:V452"/>
    <mergeCell ref="U443:U444"/>
    <mergeCell ref="U451:U452"/>
    <mergeCell ref="U618:U619"/>
    <mergeCell ref="V637:V638"/>
    <mergeCell ref="V624:V625"/>
    <mergeCell ref="V599:V600"/>
    <mergeCell ref="U612:U613"/>
    <mergeCell ref="T595:T596"/>
    <mergeCell ref="U475:U476"/>
    <mergeCell ref="S620:S621"/>
    <mergeCell ref="V612:V613"/>
    <mergeCell ref="S608:S609"/>
    <mergeCell ref="S605:S607"/>
    <mergeCell ref="T605:T607"/>
    <mergeCell ref="T543:T544"/>
    <mergeCell ref="U574:U575"/>
    <mergeCell ref="U477:U478"/>
    <mergeCell ref="V553:V554"/>
    <mergeCell ref="V533:V534"/>
    <mergeCell ref="U510:U512"/>
    <mergeCell ref="T510:T512"/>
    <mergeCell ref="V510:V512"/>
    <mergeCell ref="V543:V544"/>
    <mergeCell ref="U585:U586"/>
    <mergeCell ref="V547:V548"/>
    <mergeCell ref="U601:U602"/>
    <mergeCell ref="W605:W615"/>
    <mergeCell ref="S471:S472"/>
    <mergeCell ref="S555:S557"/>
    <mergeCell ref="S537:S539"/>
    <mergeCell ref="S558:S559"/>
    <mergeCell ref="T477:T478"/>
    <mergeCell ref="X431:X440"/>
    <mergeCell ref="S433:S434"/>
    <mergeCell ref="V469:V470"/>
    <mergeCell ref="S469:S470"/>
    <mergeCell ref="V491:V496"/>
    <mergeCell ref="T501:T503"/>
    <mergeCell ref="S467:S468"/>
    <mergeCell ref="S479:S480"/>
    <mergeCell ref="S501:S503"/>
    <mergeCell ref="S497:S498"/>
    <mergeCell ref="V471:V472"/>
    <mergeCell ref="V457:V458"/>
    <mergeCell ref="W477:W482"/>
    <mergeCell ref="U445:U446"/>
    <mergeCell ref="U507:U509"/>
    <mergeCell ref="S549:S550"/>
    <mergeCell ref="V589:V590"/>
    <mergeCell ref="W501:W536"/>
    <mergeCell ref="X441:X462"/>
    <mergeCell ref="V463:V464"/>
    <mergeCell ref="V441:V442"/>
    <mergeCell ref="U535:U536"/>
    <mergeCell ref="U516:U518"/>
    <mergeCell ref="U519:U521"/>
    <mergeCell ref="U522:U524"/>
    <mergeCell ref="U525:U527"/>
    <mergeCell ref="X766:X767"/>
    <mergeCell ref="W766:W767"/>
    <mergeCell ref="T632:T634"/>
    <mergeCell ref="U632:U634"/>
    <mergeCell ref="T601:T602"/>
    <mergeCell ref="T585:T586"/>
    <mergeCell ref="V585:V586"/>
    <mergeCell ref="V608:V609"/>
    <mergeCell ref="V692:V693"/>
    <mergeCell ref="T676:T677"/>
    <mergeCell ref="U676:U677"/>
    <mergeCell ref="U742:U743"/>
    <mergeCell ref="V742:V743"/>
    <mergeCell ref="X477:X482"/>
    <mergeCell ref="U453:U454"/>
    <mergeCell ref="S762:S763"/>
    <mergeCell ref="S618:S619"/>
    <mergeCell ref="V740:V741"/>
    <mergeCell ref="S603:S604"/>
    <mergeCell ref="S730:S731"/>
    <mergeCell ref="S732:S733"/>
    <mergeCell ref="S734:S735"/>
    <mergeCell ref="T730:T731"/>
    <mergeCell ref="S738:S739"/>
    <mergeCell ref="X656:X666"/>
    <mergeCell ref="S614:S615"/>
    <mergeCell ref="V597:V598"/>
    <mergeCell ref="S595:S596"/>
    <mergeCell ref="T635:T636"/>
    <mergeCell ref="U635:U636"/>
    <mergeCell ref="X620:X625"/>
    <mergeCell ref="V717:V719"/>
    <mergeCell ref="A1:X1"/>
    <mergeCell ref="V231:V232"/>
    <mergeCell ref="S203:S204"/>
    <mergeCell ref="T203:T204"/>
    <mergeCell ref="U203:U204"/>
    <mergeCell ref="V203:V204"/>
    <mergeCell ref="E212:E213"/>
    <mergeCell ref="G212:G213"/>
    <mergeCell ref="I212:I213"/>
    <mergeCell ref="R195:R197"/>
    <mergeCell ref="U27:U28"/>
    <mergeCell ref="V16:V17"/>
    <mergeCell ref="V381:V382"/>
    <mergeCell ref="V435:V436"/>
    <mergeCell ref="V417:V418"/>
    <mergeCell ref="V401:V402"/>
    <mergeCell ref="V387:V388"/>
    <mergeCell ref="V198:V200"/>
    <mergeCell ref="V21:V24"/>
    <mergeCell ref="S61:S62"/>
    <mergeCell ref="R36:R38"/>
    <mergeCell ref="T409:T410"/>
    <mergeCell ref="U383:U384"/>
    <mergeCell ref="V429:V430"/>
    <mergeCell ref="V393:V394"/>
    <mergeCell ref="A63:A86"/>
    <mergeCell ref="C51:C52"/>
    <mergeCell ref="E51:E52"/>
    <mergeCell ref="G51:G52"/>
    <mergeCell ref="U69:U71"/>
    <mergeCell ref="C14:C20"/>
    <mergeCell ref="I18:I20"/>
    <mergeCell ref="V349:V350"/>
    <mergeCell ref="T395:T396"/>
    <mergeCell ref="V439:V440"/>
    <mergeCell ref="T453:T454"/>
    <mergeCell ref="U349:U350"/>
    <mergeCell ref="V339:V340"/>
    <mergeCell ref="V361:V363"/>
    <mergeCell ref="V364:V366"/>
    <mergeCell ref="U385:U386"/>
    <mergeCell ref="V411:V412"/>
    <mergeCell ref="W431:W440"/>
    <mergeCell ref="V443:V444"/>
    <mergeCell ref="V449:V450"/>
    <mergeCell ref="V333:V335"/>
    <mergeCell ref="T329:T330"/>
    <mergeCell ref="U371:U372"/>
    <mergeCell ref="V367:V368"/>
    <mergeCell ref="V329:V330"/>
    <mergeCell ref="V331:V332"/>
    <mergeCell ref="U377:U378"/>
    <mergeCell ref="V377:V378"/>
    <mergeCell ref="V409:V410"/>
    <mergeCell ref="T391:T392"/>
    <mergeCell ref="W441:W462"/>
    <mergeCell ref="U461:U462"/>
    <mergeCell ref="V447:V448"/>
    <mergeCell ref="V379:V380"/>
    <mergeCell ref="T333:T335"/>
    <mergeCell ref="T385:T386"/>
    <mergeCell ref="U361:U363"/>
    <mergeCell ref="U391:U392"/>
    <mergeCell ref="U395:U396"/>
    <mergeCell ref="U766:U767"/>
    <mergeCell ref="V572:V573"/>
    <mergeCell ref="M775:O775"/>
    <mergeCell ref="W574:W579"/>
    <mergeCell ref="V578:V579"/>
    <mergeCell ref="W632:W644"/>
    <mergeCell ref="W667:W677"/>
    <mergeCell ref="V654:V655"/>
    <mergeCell ref="W537:W554"/>
    <mergeCell ref="S574:S575"/>
    <mergeCell ref="W355:W358"/>
    <mergeCell ref="V359:V360"/>
    <mergeCell ref="U333:U335"/>
    <mergeCell ref="V395:V396"/>
    <mergeCell ref="T373:T374"/>
    <mergeCell ref="T353:T354"/>
    <mergeCell ref="V461:V462"/>
    <mergeCell ref="W463:W476"/>
    <mergeCell ref="S513:S515"/>
    <mergeCell ref="T513:T515"/>
    <mergeCell ref="S562:S563"/>
    <mergeCell ref="V545:V546"/>
    <mergeCell ref="T540:T542"/>
    <mergeCell ref="T616:T617"/>
    <mergeCell ref="U580:U582"/>
    <mergeCell ref="V513:V515"/>
    <mergeCell ref="U540:U542"/>
    <mergeCell ref="T471:T472"/>
    <mergeCell ref="U545:U546"/>
    <mergeCell ref="V549:V550"/>
    <mergeCell ref="U572:U573"/>
    <mergeCell ref="V605:V607"/>
    <mergeCell ref="V628:V629"/>
    <mergeCell ref="V570:V571"/>
    <mergeCell ref="T760:T761"/>
    <mergeCell ref="S748:S749"/>
    <mergeCell ref="S752:S753"/>
    <mergeCell ref="V535:V536"/>
    <mergeCell ref="T558:T559"/>
    <mergeCell ref="V580:V582"/>
    <mergeCell ref="T624:T625"/>
    <mergeCell ref="U624:U625"/>
    <mergeCell ref="U605:U607"/>
    <mergeCell ref="T549:T550"/>
    <mergeCell ref="V622:V623"/>
    <mergeCell ref="M776:O776"/>
    <mergeCell ref="U777:W777"/>
    <mergeCell ref="S686:S687"/>
    <mergeCell ref="V562:V563"/>
    <mergeCell ref="S564:S565"/>
    <mergeCell ref="S654:S655"/>
    <mergeCell ref="R639:R640"/>
    <mergeCell ref="S639:S640"/>
    <mergeCell ref="M777:O777"/>
    <mergeCell ref="S766:S767"/>
    <mergeCell ref="T766:T767"/>
    <mergeCell ref="U537:U539"/>
    <mergeCell ref="R543:R544"/>
    <mergeCell ref="V551:V552"/>
    <mergeCell ref="S545:S546"/>
    <mergeCell ref="T599:T600"/>
    <mergeCell ref="T608:T609"/>
    <mergeCell ref="S543:S544"/>
    <mergeCell ref="V574:V575"/>
    <mergeCell ref="U433:U434"/>
    <mergeCell ref="S535:S536"/>
    <mergeCell ref="T551:T552"/>
    <mergeCell ref="V497:V498"/>
    <mergeCell ref="S493:S494"/>
    <mergeCell ref="V519:V521"/>
    <mergeCell ref="V522:V524"/>
    <mergeCell ref="V764:V765"/>
    <mergeCell ref="V766:V767"/>
    <mergeCell ref="R537:R539"/>
    <mergeCell ref="V540:V542"/>
    <mergeCell ref="U543:U544"/>
    <mergeCell ref="R545:R546"/>
    <mergeCell ref="R632:R634"/>
    <mergeCell ref="V626:V627"/>
    <mergeCell ref="R597:R598"/>
    <mergeCell ref="T597:T598"/>
    <mergeCell ref="S566:S567"/>
    <mergeCell ref="U513:U515"/>
    <mergeCell ref="R612:R613"/>
    <mergeCell ref="R535:R536"/>
    <mergeCell ref="R558:R559"/>
    <mergeCell ref="T553:T554"/>
    <mergeCell ref="V639:V640"/>
    <mergeCell ref="T618:T619"/>
    <mergeCell ref="R641:R642"/>
    <mergeCell ref="R570:R571"/>
    <mergeCell ref="S612:S613"/>
    <mergeCell ref="S599:S600"/>
    <mergeCell ref="R551:R552"/>
    <mergeCell ref="S570:S571"/>
    <mergeCell ref="R555:R557"/>
    <mergeCell ref="U483:U484"/>
    <mergeCell ref="U485:U486"/>
    <mergeCell ref="U487:U488"/>
    <mergeCell ref="U489:U490"/>
    <mergeCell ref="T487:T488"/>
    <mergeCell ref="T489:T490"/>
    <mergeCell ref="U491:U492"/>
    <mergeCell ref="U493:U494"/>
    <mergeCell ref="U531:U532"/>
    <mergeCell ref="T516:T518"/>
    <mergeCell ref="T519:T521"/>
    <mergeCell ref="T522:T524"/>
    <mergeCell ref="T525:T527"/>
    <mergeCell ref="T528:T530"/>
    <mergeCell ref="S516:S518"/>
    <mergeCell ref="S519:S521"/>
    <mergeCell ref="U499:U500"/>
    <mergeCell ref="S504:S506"/>
    <mergeCell ref="C491:C496"/>
    <mergeCell ref="S271:S273"/>
    <mergeCell ref="S381:S382"/>
    <mergeCell ref="S313:S314"/>
    <mergeCell ref="T136:T137"/>
    <mergeCell ref="T459:T460"/>
    <mergeCell ref="C125:C130"/>
    <mergeCell ref="R485:R486"/>
    <mergeCell ref="I459:I460"/>
    <mergeCell ref="I431:I432"/>
    <mergeCell ref="S369:S370"/>
    <mergeCell ref="S364:S366"/>
    <mergeCell ref="T257:T258"/>
    <mergeCell ref="T317:T318"/>
    <mergeCell ref="S216:S217"/>
    <mergeCell ref="S305:S307"/>
    <mergeCell ref="S373:S374"/>
    <mergeCell ref="R451:R452"/>
    <mergeCell ref="R483:R484"/>
    <mergeCell ref="G453:G454"/>
    <mergeCell ref="I443:I444"/>
    <mergeCell ref="G477:G478"/>
    <mergeCell ref="C409:C410"/>
    <mergeCell ref="S495:S496"/>
    <mergeCell ref="S465:S466"/>
    <mergeCell ref="G489:G490"/>
    <mergeCell ref="R477:R478"/>
    <mergeCell ref="I489:I490"/>
    <mergeCell ref="I138:I139"/>
    <mergeCell ref="T210:T211"/>
    <mergeCell ref="T331:T332"/>
    <mergeCell ref="S395:S396"/>
    <mergeCell ref="S349:S350"/>
    <mergeCell ref="T351:T352"/>
    <mergeCell ref="I106:I107"/>
    <mergeCell ref="U99:U100"/>
    <mergeCell ref="G90:G92"/>
    <mergeCell ref="C371:C372"/>
    <mergeCell ref="E99:E100"/>
    <mergeCell ref="E138:E139"/>
    <mergeCell ref="U129:U130"/>
    <mergeCell ref="E115:E117"/>
    <mergeCell ref="R106:R107"/>
    <mergeCell ref="G99:G100"/>
    <mergeCell ref="C87:C96"/>
    <mergeCell ref="I95:I96"/>
    <mergeCell ref="C97:C98"/>
    <mergeCell ref="G97:G98"/>
    <mergeCell ref="T323:T324"/>
    <mergeCell ref="T302:T304"/>
    <mergeCell ref="T236:T237"/>
    <mergeCell ref="T292:T293"/>
    <mergeCell ref="T297:T298"/>
    <mergeCell ref="R164:R165"/>
    <mergeCell ref="S93:S94"/>
    <mergeCell ref="T104:T105"/>
    <mergeCell ref="S106:S107"/>
    <mergeCell ref="T106:T107"/>
    <mergeCell ref="R101:R103"/>
    <mergeCell ref="R288:R289"/>
    <mergeCell ref="E343:E344"/>
    <mergeCell ref="I345:I346"/>
    <mergeCell ref="C99:C100"/>
    <mergeCell ref="C101:C103"/>
    <mergeCell ref="U39:U41"/>
    <mergeCell ref="G42:G43"/>
    <mergeCell ref="T33:T35"/>
    <mergeCell ref="S42:S43"/>
    <mergeCell ref="T53:T54"/>
    <mergeCell ref="R46:R47"/>
    <mergeCell ref="R44:R45"/>
    <mergeCell ref="R57:R58"/>
    <mergeCell ref="T36:T38"/>
    <mergeCell ref="U25:U26"/>
    <mergeCell ref="I101:I103"/>
    <mergeCell ref="C104:C109"/>
    <mergeCell ref="I104:I105"/>
    <mergeCell ref="E90:E92"/>
    <mergeCell ref="C25:C26"/>
    <mergeCell ref="R72:R73"/>
    <mergeCell ref="U36:U38"/>
    <mergeCell ref="T48:T50"/>
    <mergeCell ref="T42:T43"/>
    <mergeCell ref="U42:U43"/>
    <mergeCell ref="I79:I80"/>
    <mergeCell ref="C79:C84"/>
    <mergeCell ref="I83:I84"/>
    <mergeCell ref="E79:E80"/>
    <mergeCell ref="R79:R80"/>
    <mergeCell ref="S79:S80"/>
    <mergeCell ref="T79:T80"/>
    <mergeCell ref="C85:C86"/>
    <mergeCell ref="C74:C75"/>
    <mergeCell ref="T83:T84"/>
    <mergeCell ref="R85:R86"/>
    <mergeCell ref="T101:T103"/>
    <mergeCell ref="S95:S96"/>
    <mergeCell ref="T479:T480"/>
    <mergeCell ref="U16:U17"/>
    <mergeCell ref="U63:U65"/>
    <mergeCell ref="T69:T71"/>
    <mergeCell ref="C33:C47"/>
    <mergeCell ref="T63:T65"/>
    <mergeCell ref="U33:U35"/>
    <mergeCell ref="G14:G20"/>
    <mergeCell ref="E18:E20"/>
    <mergeCell ref="E25:E26"/>
    <mergeCell ref="G25:G26"/>
    <mergeCell ref="R18:R20"/>
    <mergeCell ref="S18:S20"/>
    <mergeCell ref="I31:I32"/>
    <mergeCell ref="G46:G47"/>
    <mergeCell ref="E61:E62"/>
    <mergeCell ref="G61:G62"/>
    <mergeCell ref="U14:U15"/>
    <mergeCell ref="U61:U62"/>
    <mergeCell ref="T29:T30"/>
    <mergeCell ref="U327:U328"/>
    <mergeCell ref="U323:U324"/>
    <mergeCell ref="U319:U320"/>
    <mergeCell ref="U264:U265"/>
    <mergeCell ref="U457:U458"/>
    <mergeCell ref="C136:C139"/>
    <mergeCell ref="G138:G139"/>
    <mergeCell ref="I461:I462"/>
    <mergeCell ref="I437:I438"/>
    <mergeCell ref="I415:I418"/>
    <mergeCell ref="T39:T41"/>
    <mergeCell ref="G429:G430"/>
    <mergeCell ref="R479:R480"/>
    <mergeCell ref="S413:S414"/>
    <mergeCell ref="T560:T561"/>
    <mergeCell ref="S262:S263"/>
    <mergeCell ref="S257:S258"/>
    <mergeCell ref="S249:S251"/>
    <mergeCell ref="R325:R326"/>
    <mergeCell ref="T379:T380"/>
    <mergeCell ref="S551:S552"/>
    <mergeCell ref="S443:S444"/>
    <mergeCell ref="I381:I382"/>
    <mergeCell ref="S377:S378"/>
    <mergeCell ref="R268:R270"/>
    <mergeCell ref="R373:R374"/>
    <mergeCell ref="G463:G464"/>
    <mergeCell ref="G465:G466"/>
    <mergeCell ref="R463:R464"/>
    <mergeCell ref="S266:S267"/>
    <mergeCell ref="R395:R396"/>
    <mergeCell ref="T290:T291"/>
    <mergeCell ref="S333:S335"/>
    <mergeCell ref="R281:R283"/>
    <mergeCell ref="I297:I298"/>
    <mergeCell ref="S477:S478"/>
    <mergeCell ref="R411:R412"/>
    <mergeCell ref="R409:R410"/>
    <mergeCell ref="T555:T557"/>
    <mergeCell ref="T507:T509"/>
    <mergeCell ref="R504:R506"/>
    <mergeCell ref="R465:R466"/>
    <mergeCell ref="G441:G442"/>
    <mergeCell ref="E564:E565"/>
    <mergeCell ref="E622:E623"/>
    <mergeCell ref="G622:G623"/>
    <mergeCell ref="R562:R563"/>
    <mergeCell ref="R605:R607"/>
    <mergeCell ref="R601:R602"/>
    <mergeCell ref="R564:R565"/>
    <mergeCell ref="R603:R604"/>
    <mergeCell ref="R560:R561"/>
    <mergeCell ref="R493:R494"/>
    <mergeCell ref="E481:E482"/>
    <mergeCell ref="C499:C500"/>
    <mergeCell ref="C485:C490"/>
    <mergeCell ref="E614:E615"/>
    <mergeCell ref="I639:I640"/>
    <mergeCell ref="E555:E557"/>
    <mergeCell ref="E553:E554"/>
    <mergeCell ref="I593:I594"/>
    <mergeCell ref="E560:E561"/>
    <mergeCell ref="C576:C577"/>
    <mergeCell ref="E531:E532"/>
    <mergeCell ref="G485:G486"/>
    <mergeCell ref="E585:E586"/>
    <mergeCell ref="R549:R550"/>
    <mergeCell ref="E487:E488"/>
    <mergeCell ref="E483:E484"/>
    <mergeCell ref="I632:I634"/>
    <mergeCell ref="G624:G625"/>
    <mergeCell ref="R610:R611"/>
    <mergeCell ref="R599:R600"/>
    <mergeCell ref="I572:I573"/>
    <mergeCell ref="G481:G482"/>
    <mergeCell ref="A667:A677"/>
    <mergeCell ref="I599:I600"/>
    <mergeCell ref="E616:E619"/>
    <mergeCell ref="I614:I615"/>
    <mergeCell ref="I686:I687"/>
    <mergeCell ref="I676:I677"/>
    <mergeCell ref="E686:E687"/>
    <mergeCell ref="C678:C683"/>
    <mergeCell ref="I672:I673"/>
    <mergeCell ref="C656:C657"/>
    <mergeCell ref="E624:E625"/>
    <mergeCell ref="C661:C662"/>
    <mergeCell ref="E608:E609"/>
    <mergeCell ref="A620:A625"/>
    <mergeCell ref="E612:E613"/>
    <mergeCell ref="C601:C604"/>
    <mergeCell ref="I630:I631"/>
    <mergeCell ref="G645:G646"/>
    <mergeCell ref="I652:I653"/>
    <mergeCell ref="G641:G642"/>
    <mergeCell ref="I661:I662"/>
    <mergeCell ref="G658:G660"/>
    <mergeCell ref="I645:I646"/>
    <mergeCell ref="C614:C615"/>
    <mergeCell ref="A605:A615"/>
    <mergeCell ref="G616:G619"/>
    <mergeCell ref="I616:I619"/>
    <mergeCell ref="I682:I683"/>
    <mergeCell ref="E684:E685"/>
    <mergeCell ref="C624:C625"/>
    <mergeCell ref="G672:G673"/>
    <mergeCell ref="E641:E642"/>
    <mergeCell ref="E676:E677"/>
    <mergeCell ref="G620:G621"/>
    <mergeCell ref="C616:C619"/>
    <mergeCell ref="I641:I642"/>
    <mergeCell ref="E620:E621"/>
    <mergeCell ref="G610:G611"/>
    <mergeCell ref="E688:E691"/>
    <mergeCell ref="G688:G691"/>
    <mergeCell ref="C694:C695"/>
    <mergeCell ref="I692:I693"/>
    <mergeCell ref="R566:R567"/>
    <mergeCell ref="I694:I695"/>
    <mergeCell ref="G652:G653"/>
    <mergeCell ref="G612:G613"/>
    <mergeCell ref="G684:G685"/>
    <mergeCell ref="G686:G687"/>
    <mergeCell ref="G630:G631"/>
    <mergeCell ref="I626:I627"/>
    <mergeCell ref="R616:R617"/>
    <mergeCell ref="I578:I579"/>
    <mergeCell ref="I624:I625"/>
    <mergeCell ref="I608:I609"/>
    <mergeCell ref="I612:I613"/>
    <mergeCell ref="G599:G600"/>
    <mergeCell ref="G608:G609"/>
    <mergeCell ref="G639:G640"/>
    <mergeCell ref="I574:I575"/>
    <mergeCell ref="I591:I592"/>
    <mergeCell ref="I597:I598"/>
    <mergeCell ref="G605:G607"/>
    <mergeCell ref="I605:I607"/>
    <mergeCell ref="I589:I590"/>
    <mergeCell ref="S166:S167"/>
    <mergeCell ref="T262:T263"/>
    <mergeCell ref="T313:T314"/>
    <mergeCell ref="T315:T316"/>
    <mergeCell ref="S171:S173"/>
    <mergeCell ref="S375:S376"/>
    <mergeCell ref="T226:T228"/>
    <mergeCell ref="R174:R176"/>
    <mergeCell ref="R201:R202"/>
    <mergeCell ref="S315:S316"/>
    <mergeCell ref="S229:S230"/>
    <mergeCell ref="S268:S270"/>
    <mergeCell ref="S238:S239"/>
    <mergeCell ref="S345:S346"/>
    <mergeCell ref="R347:R348"/>
    <mergeCell ref="S347:S348"/>
    <mergeCell ref="R572:R573"/>
    <mergeCell ref="T231:T232"/>
    <mergeCell ref="S188:S189"/>
    <mergeCell ref="R220:R222"/>
    <mergeCell ref="T174:T176"/>
    <mergeCell ref="T216:T217"/>
    <mergeCell ref="T220:T222"/>
    <mergeCell ref="S201:S202"/>
    <mergeCell ref="S531:S532"/>
    <mergeCell ref="S383:S384"/>
    <mergeCell ref="R522:R524"/>
    <mergeCell ref="R525:R527"/>
    <mergeCell ref="R528:R530"/>
    <mergeCell ref="S429:S430"/>
    <mergeCell ref="R491:R492"/>
    <mergeCell ref="R349:R350"/>
    <mergeCell ref="A220:A245"/>
    <mergeCell ref="C238:C241"/>
    <mergeCell ref="R489:R490"/>
    <mergeCell ref="C110:C111"/>
    <mergeCell ref="U110:U111"/>
    <mergeCell ref="U242:U243"/>
    <mergeCell ref="U166:U167"/>
    <mergeCell ref="U155:U157"/>
    <mergeCell ref="S168:S170"/>
    <mergeCell ref="S233:S235"/>
    <mergeCell ref="R455:R456"/>
    <mergeCell ref="S455:S456"/>
    <mergeCell ref="T455:T456"/>
    <mergeCell ref="U455:U456"/>
    <mergeCell ref="T441:T442"/>
    <mergeCell ref="E110:E111"/>
    <mergeCell ref="U405:U406"/>
    <mergeCell ref="A87:A111"/>
    <mergeCell ref="A359:A384"/>
    <mergeCell ref="R399:R400"/>
    <mergeCell ref="R391:R392"/>
    <mergeCell ref="T415:T416"/>
    <mergeCell ref="A112:A143"/>
    <mergeCell ref="A268:A298"/>
    <mergeCell ref="T179:T180"/>
    <mergeCell ref="T369:T370"/>
    <mergeCell ref="R369:R370"/>
    <mergeCell ref="R317:R318"/>
    <mergeCell ref="I409:I410"/>
    <mergeCell ref="R367:R368"/>
    <mergeCell ref="S405:S406"/>
    <mergeCell ref="S158:S159"/>
    <mergeCell ref="C630:C631"/>
    <mergeCell ref="S630:S631"/>
    <mergeCell ref="T630:T631"/>
    <mergeCell ref="U630:U631"/>
    <mergeCell ref="C543:C550"/>
    <mergeCell ref="E547:E548"/>
    <mergeCell ref="E549:E550"/>
    <mergeCell ref="G547:G548"/>
    <mergeCell ref="G549:G550"/>
    <mergeCell ref="T465:T466"/>
    <mergeCell ref="R587:R588"/>
    <mergeCell ref="R589:R590"/>
    <mergeCell ref="G447:G448"/>
    <mergeCell ref="R471:R472"/>
    <mergeCell ref="R457:R458"/>
    <mergeCell ref="E473:E474"/>
    <mergeCell ref="G473:G474"/>
    <mergeCell ref="I473:I474"/>
    <mergeCell ref="R473:R474"/>
    <mergeCell ref="R487:R488"/>
    <mergeCell ref="S485:S486"/>
    <mergeCell ref="U628:U629"/>
    <mergeCell ref="U547:U548"/>
    <mergeCell ref="U560:U561"/>
    <mergeCell ref="U495:U496"/>
    <mergeCell ref="T491:T492"/>
    <mergeCell ref="T493:T494"/>
    <mergeCell ref="S522:S524"/>
    <mergeCell ref="S525:S527"/>
    <mergeCell ref="S528:S530"/>
    <mergeCell ref="R516:R518"/>
    <mergeCell ref="R519:R521"/>
    <mergeCell ref="A144:A167"/>
    <mergeCell ref="R160:R161"/>
    <mergeCell ref="S160:S161"/>
    <mergeCell ref="A299:A324"/>
    <mergeCell ref="R104:R105"/>
    <mergeCell ref="G643:G644"/>
    <mergeCell ref="I643:I644"/>
    <mergeCell ref="R643:R644"/>
    <mergeCell ref="S643:S644"/>
    <mergeCell ref="T643:T644"/>
    <mergeCell ref="A632:A644"/>
    <mergeCell ref="V405:V406"/>
    <mergeCell ref="A385:A408"/>
    <mergeCell ref="C389:C408"/>
    <mergeCell ref="G471:G472"/>
    <mergeCell ref="C473:C474"/>
    <mergeCell ref="C475:C476"/>
    <mergeCell ref="E475:E476"/>
    <mergeCell ref="G475:G476"/>
    <mergeCell ref="I475:I476"/>
    <mergeCell ref="R475:R476"/>
    <mergeCell ref="U595:U596"/>
    <mergeCell ref="V587:V588"/>
    <mergeCell ref="R467:R468"/>
    <mergeCell ref="U587:U588"/>
    <mergeCell ref="U589:U590"/>
    <mergeCell ref="U576:U577"/>
    <mergeCell ref="G570:G571"/>
    <mergeCell ref="A537:A554"/>
    <mergeCell ref="I547:I548"/>
    <mergeCell ref="I549:I550"/>
    <mergeCell ref="R547:R548"/>
    <mergeCell ref="W385:W408"/>
    <mergeCell ref="I405:I406"/>
    <mergeCell ref="R405:R406"/>
    <mergeCell ref="R403:R404"/>
    <mergeCell ref="R674:R675"/>
    <mergeCell ref="X385:X408"/>
    <mergeCell ref="R591:R592"/>
    <mergeCell ref="R593:R594"/>
    <mergeCell ref="S560:S561"/>
    <mergeCell ref="I570:I571"/>
    <mergeCell ref="U413:U414"/>
    <mergeCell ref="S459:S460"/>
    <mergeCell ref="U593:U594"/>
    <mergeCell ref="S601:S602"/>
    <mergeCell ref="T620:T621"/>
    <mergeCell ref="I603:I604"/>
    <mergeCell ref="I622:I623"/>
    <mergeCell ref="R630:R631"/>
    <mergeCell ref="I553:I554"/>
    <mergeCell ref="S547:S548"/>
    <mergeCell ref="V391:V392"/>
    <mergeCell ref="R531:R532"/>
    <mergeCell ref="S475:S476"/>
    <mergeCell ref="I620:I621"/>
    <mergeCell ref="R580:R582"/>
    <mergeCell ref="I447:I456"/>
    <mergeCell ref="W409:W430"/>
    <mergeCell ref="X409:X430"/>
    <mergeCell ref="U504:U506"/>
    <mergeCell ref="R595:R596"/>
    <mergeCell ref="S587:S588"/>
    <mergeCell ref="S589:S590"/>
    <mergeCell ref="X632:X644"/>
    <mergeCell ref="G742:G743"/>
    <mergeCell ref="W762:W765"/>
    <mergeCell ref="X762:X765"/>
    <mergeCell ref="U639:U640"/>
    <mergeCell ref="S717:S719"/>
    <mergeCell ref="S678:S679"/>
    <mergeCell ref="V752:V753"/>
    <mergeCell ref="I736:I737"/>
    <mergeCell ref="R692:R693"/>
    <mergeCell ref="X463:X476"/>
    <mergeCell ref="S473:S474"/>
    <mergeCell ref="T473:T474"/>
    <mergeCell ref="U473:U474"/>
    <mergeCell ref="V473:V474"/>
    <mergeCell ref="U549:U550"/>
    <mergeCell ref="U678:U679"/>
    <mergeCell ref="U680:U681"/>
    <mergeCell ref="U637:U638"/>
    <mergeCell ref="U656:U657"/>
    <mergeCell ref="T678:T679"/>
    <mergeCell ref="T680:T681"/>
    <mergeCell ref="S491:S492"/>
    <mergeCell ref="T504:T506"/>
    <mergeCell ref="U501:U503"/>
    <mergeCell ref="U497:U498"/>
    <mergeCell ref="R574:R575"/>
    <mergeCell ref="U610:U611"/>
    <mergeCell ref="U597:U598"/>
    <mergeCell ref="R682:R683"/>
    <mergeCell ref="V630:V631"/>
    <mergeCell ref="I543:I544"/>
    <mergeCell ref="A555:A573"/>
    <mergeCell ref="T531:T532"/>
    <mergeCell ref="T576:T577"/>
    <mergeCell ref="R698:R700"/>
    <mergeCell ref="S703:S704"/>
    <mergeCell ref="R734:R735"/>
    <mergeCell ref="E632:E638"/>
    <mergeCell ref="G632:G638"/>
    <mergeCell ref="T637:T638"/>
    <mergeCell ref="S637:S638"/>
    <mergeCell ref="I698:I700"/>
    <mergeCell ref="R678:R679"/>
    <mergeCell ref="S680:S681"/>
    <mergeCell ref="S682:S683"/>
    <mergeCell ref="C632:C638"/>
    <mergeCell ref="S591:S592"/>
    <mergeCell ref="S593:S594"/>
    <mergeCell ref="R624:R625"/>
    <mergeCell ref="R622:R623"/>
    <mergeCell ref="R618:R619"/>
    <mergeCell ref="S578:S579"/>
    <mergeCell ref="S576:S577"/>
    <mergeCell ref="R533:R534"/>
    <mergeCell ref="R637:R638"/>
    <mergeCell ref="I637:I638"/>
    <mergeCell ref="S692:S693"/>
    <mergeCell ref="E576:E577"/>
    <mergeCell ref="E643:E644"/>
    <mergeCell ref="G626:G627"/>
    <mergeCell ref="R553:R554"/>
    <mergeCell ref="R686:R687"/>
    <mergeCell ref="R576:R577"/>
    <mergeCell ref="G403:G404"/>
    <mergeCell ref="T475:T476"/>
    <mergeCell ref="C750:C751"/>
    <mergeCell ref="S449:S450"/>
    <mergeCell ref="T364:T366"/>
    <mergeCell ref="T738:T739"/>
    <mergeCell ref="R441:R442"/>
    <mergeCell ref="T449:T450"/>
    <mergeCell ref="S489:S490"/>
    <mergeCell ref="C645:C646"/>
    <mergeCell ref="R578:R579"/>
    <mergeCell ref="G647:G651"/>
    <mergeCell ref="S572:S573"/>
    <mergeCell ref="T641:T642"/>
    <mergeCell ref="E626:E627"/>
    <mergeCell ref="C626:C629"/>
    <mergeCell ref="G694:G695"/>
    <mergeCell ref="S641:S642"/>
    <mergeCell ref="E639:E640"/>
    <mergeCell ref="E696:E697"/>
    <mergeCell ref="S597:S598"/>
    <mergeCell ref="T591:T592"/>
    <mergeCell ref="T593:T594"/>
    <mergeCell ref="T483:T484"/>
    <mergeCell ref="T485:T486"/>
    <mergeCell ref="S610:S611"/>
    <mergeCell ref="T572:T573"/>
    <mergeCell ref="T564:T565"/>
    <mergeCell ref="R499:R500"/>
    <mergeCell ref="R501:R503"/>
    <mergeCell ref="R513:R515"/>
    <mergeCell ref="R507:R509"/>
    <mergeCell ref="A698:A704"/>
    <mergeCell ref="E630:E631"/>
    <mergeCell ref="E656:E657"/>
    <mergeCell ref="C622:C623"/>
    <mergeCell ref="U591:U592"/>
    <mergeCell ref="G768:G769"/>
    <mergeCell ref="I768:I769"/>
    <mergeCell ref="T768:T769"/>
    <mergeCell ref="G766:G767"/>
    <mergeCell ref="U768:U769"/>
    <mergeCell ref="C764:C765"/>
    <mergeCell ref="E764:E765"/>
    <mergeCell ref="G764:G765"/>
    <mergeCell ref="I764:I765"/>
    <mergeCell ref="R764:R765"/>
    <mergeCell ref="S764:S765"/>
    <mergeCell ref="T764:T765"/>
    <mergeCell ref="U764:U765"/>
    <mergeCell ref="U641:U642"/>
    <mergeCell ref="C672:C673"/>
    <mergeCell ref="A678:A687"/>
    <mergeCell ref="E652:E653"/>
    <mergeCell ref="I658:I660"/>
    <mergeCell ref="C639:C640"/>
    <mergeCell ref="A768:A773"/>
    <mergeCell ref="C768:C771"/>
    <mergeCell ref="E768:E771"/>
    <mergeCell ref="R772:R773"/>
    <mergeCell ref="S772:S773"/>
    <mergeCell ref="T772:T773"/>
    <mergeCell ref="U772:U773"/>
    <mergeCell ref="U626:U627"/>
    <mergeCell ref="W768:W773"/>
    <mergeCell ref="X768:X773"/>
    <mergeCell ref="A762:A765"/>
    <mergeCell ref="S696:S697"/>
    <mergeCell ref="E665:E666"/>
    <mergeCell ref="E645:E646"/>
    <mergeCell ref="R654:R655"/>
    <mergeCell ref="R768:R769"/>
    <mergeCell ref="A748:A753"/>
    <mergeCell ref="C742:C743"/>
    <mergeCell ref="G730:G731"/>
    <mergeCell ref="A738:A747"/>
    <mergeCell ref="T736:T737"/>
    <mergeCell ref="R748:R749"/>
    <mergeCell ref="T732:T733"/>
    <mergeCell ref="I670:I671"/>
    <mergeCell ref="A688:A697"/>
    <mergeCell ref="C692:C693"/>
    <mergeCell ref="G692:G693"/>
    <mergeCell ref="C665:C666"/>
    <mergeCell ref="U682:U683"/>
    <mergeCell ref="V678:V679"/>
    <mergeCell ref="V680:V681"/>
    <mergeCell ref="V682:V683"/>
    <mergeCell ref="R688:R689"/>
    <mergeCell ref="R690:R691"/>
    <mergeCell ref="S688:S689"/>
    <mergeCell ref="S690:S691"/>
    <mergeCell ref="T688:T689"/>
    <mergeCell ref="C772:C773"/>
    <mergeCell ref="G772:G773"/>
    <mergeCell ref="I772:I773"/>
    <mergeCell ref="V772:V773"/>
    <mergeCell ref="R770:R771"/>
    <mergeCell ref="S768:S769"/>
    <mergeCell ref="S770:S771"/>
    <mergeCell ref="T770:T771"/>
    <mergeCell ref="U770:U771"/>
    <mergeCell ref="V768:V769"/>
    <mergeCell ref="V770:V771"/>
    <mergeCell ref="X605:X615"/>
    <mergeCell ref="R497:R498"/>
    <mergeCell ref="X626:X631"/>
    <mergeCell ref="E628:E629"/>
    <mergeCell ref="G628:G629"/>
    <mergeCell ref="I628:I629"/>
    <mergeCell ref="G770:G771"/>
    <mergeCell ref="I770:I771"/>
    <mergeCell ref="T690:T691"/>
    <mergeCell ref="U688:U689"/>
    <mergeCell ref="U690:U691"/>
    <mergeCell ref="V688:V689"/>
    <mergeCell ref="V690:V691"/>
    <mergeCell ref="T587:T588"/>
    <mergeCell ref="T589:T590"/>
    <mergeCell ref="R614:R615"/>
    <mergeCell ref="R608:R609"/>
    <mergeCell ref="W626:W631"/>
    <mergeCell ref="G736:G737"/>
    <mergeCell ref="R645:R646"/>
    <mergeCell ref="R647:R649"/>
    <mergeCell ref="S647:S649"/>
    <mergeCell ref="T762:T763"/>
    <mergeCell ref="U762:U763"/>
    <mergeCell ref="V760:V761"/>
    <mergeCell ref="R754:R755"/>
    <mergeCell ref="S754:S755"/>
    <mergeCell ref="T754:T755"/>
    <mergeCell ref="U754:U755"/>
    <mergeCell ref="U684:U685"/>
    <mergeCell ref="V658:V660"/>
    <mergeCell ref="T692:T693"/>
    <mergeCell ref="E661:E662"/>
    <mergeCell ref="A705:A710"/>
    <mergeCell ref="A730:A737"/>
    <mergeCell ref="A626:A631"/>
    <mergeCell ref="I674:I675"/>
    <mergeCell ref="I663:I664"/>
    <mergeCell ref="U654:U655"/>
    <mergeCell ref="E714:E719"/>
    <mergeCell ref="C707:C708"/>
    <mergeCell ref="C698:C700"/>
    <mergeCell ref="E703:E704"/>
    <mergeCell ref="C701:C702"/>
    <mergeCell ref="I701:I702"/>
    <mergeCell ref="C652:C653"/>
    <mergeCell ref="C641:C642"/>
    <mergeCell ref="E647:E651"/>
    <mergeCell ref="E694:E695"/>
    <mergeCell ref="R680:R681"/>
    <mergeCell ref="S635:S636"/>
    <mergeCell ref="I760:I761"/>
    <mergeCell ref="I730:I731"/>
    <mergeCell ref="T647:T649"/>
    <mergeCell ref="U652:U653"/>
    <mergeCell ref="E754:E755"/>
    <mergeCell ref="V355:V356"/>
    <mergeCell ref="V357:V358"/>
    <mergeCell ref="U355:U356"/>
    <mergeCell ref="U357:U358"/>
    <mergeCell ref="T355:T356"/>
    <mergeCell ref="T357:T358"/>
    <mergeCell ref="S355:S356"/>
    <mergeCell ref="S357:S358"/>
    <mergeCell ref="R355:R356"/>
    <mergeCell ref="R357:R358"/>
    <mergeCell ref="V419:V420"/>
    <mergeCell ref="V421:V422"/>
    <mergeCell ref="V423:V424"/>
    <mergeCell ref="U419:U420"/>
    <mergeCell ref="U421:U422"/>
    <mergeCell ref="U423:U424"/>
    <mergeCell ref="T419:T420"/>
    <mergeCell ref="U409:U410"/>
    <mergeCell ref="S423:S424"/>
    <mergeCell ref="R419:R420"/>
    <mergeCell ref="R421:R422"/>
    <mergeCell ref="R423:R424"/>
    <mergeCell ref="U373:U374"/>
    <mergeCell ref="S379:S380"/>
    <mergeCell ref="S387:S388"/>
    <mergeCell ref="U393:U394"/>
    <mergeCell ref="S389:S390"/>
    <mergeCell ref="S419:S420"/>
    <mergeCell ref="S421:S422"/>
    <mergeCell ref="V413:V414"/>
    <mergeCell ref="T626:T627"/>
    <mergeCell ref="S626:S627"/>
    <mergeCell ref="R626:R627"/>
    <mergeCell ref="R628:R629"/>
    <mergeCell ref="S628:S629"/>
    <mergeCell ref="T628:T629"/>
    <mergeCell ref="T495:T496"/>
    <mergeCell ref="T533:T534"/>
    <mergeCell ref="R540:R542"/>
    <mergeCell ref="S540:S542"/>
    <mergeCell ref="T467:T468"/>
    <mergeCell ref="T566:T567"/>
    <mergeCell ref="T547:T548"/>
    <mergeCell ref="T578:T579"/>
    <mergeCell ref="S445:S446"/>
    <mergeCell ref="S481:S482"/>
    <mergeCell ref="S451:S452"/>
    <mergeCell ref="R445:R446"/>
    <mergeCell ref="R585:R586"/>
    <mergeCell ref="S507:S509"/>
    <mergeCell ref="S499:S500"/>
    <mergeCell ref="S533:S534"/>
    <mergeCell ref="T445:T446"/>
    <mergeCell ref="S624:S625"/>
    <mergeCell ref="S580:S582"/>
  </mergeCells>
  <conditionalFormatting sqref="T483 T3:T5 T286:T287 T417:T418 T531:T536 T553:T554 T608:T609 T678 T705:T708 W698 W667:W668 W63 W168 W738 W3 W112 W192 W246 W268 W605 T33 W33 W144 W299 T351:T352 W325 W355:W359 W431 T445:T447 W441 T463:T464 T551 T616:T618 W616 W626 W645 W678 W705 T711:T712 W87 T667 T55:T56 W501:W555 T437:T438 T53 T158 T748:T752 W385 T449 T451 T453 T457:T458 W580 W620 T455 T431:T434 T663:T664 T754 T760 T756 T758 T76 T79 T136:T138 T142 T140 T477 T632 T637 T639 T643 T656 T658 T661 T762 T764 T670 W463 W477 W483 T714:T715 T717:T718 T720:T721 W711 W730 T242:T245 T160 T315:T332 T641 T680 T682 W632 T766 W766 T485 T487 T489">
    <cfRule type="cellIs" dxfId="186" priority="413" operator="lessThan">
      <formula>170</formula>
    </cfRule>
  </conditionalFormatting>
  <conditionalFormatting sqref="T497">
    <cfRule type="cellIs" dxfId="185" priority="406" operator="lessThan">
      <formula>170</formula>
    </cfRule>
  </conditionalFormatting>
  <conditionalFormatting sqref="T162 T164 T166">
    <cfRule type="cellIs" dxfId="184" priority="394" operator="lessThan">
      <formula>170</formula>
    </cfRule>
  </conditionalFormatting>
  <conditionalFormatting sqref="T125:T126">
    <cfRule type="cellIs" dxfId="183" priority="397" operator="lessThan">
      <formula>170</formula>
    </cfRule>
  </conditionalFormatting>
  <conditionalFormatting sqref="T233:T235">
    <cfRule type="cellIs" dxfId="182" priority="391" operator="lessThan">
      <formula>170</formula>
    </cfRule>
  </conditionalFormatting>
  <conditionalFormatting sqref="T620:T621">
    <cfRule type="cellIs" dxfId="181" priority="387" operator="lessThan">
      <formula>170</formula>
    </cfRule>
  </conditionalFormatting>
  <conditionalFormatting sqref="T742:T747">
    <cfRule type="cellIs" dxfId="180" priority="384" operator="lessThan">
      <formula>170</formula>
    </cfRule>
  </conditionalFormatting>
  <conditionalFormatting sqref="T413">
    <cfRule type="cellIs" dxfId="179" priority="383" operator="lessThan">
      <formula>170</formula>
    </cfRule>
  </conditionalFormatting>
  <conditionalFormatting sqref="T479">
    <cfRule type="cellIs" dxfId="178" priority="382" operator="lessThan">
      <formula>170</formula>
    </cfRule>
  </conditionalFormatting>
  <conditionalFormatting sqref="T131">
    <cfRule type="cellIs" dxfId="177" priority="378" operator="lessThan">
      <formula>170</formula>
    </cfRule>
  </conditionalFormatting>
  <conditionalFormatting sqref="T74">
    <cfRule type="cellIs" dxfId="176" priority="380" operator="lessThan">
      <formula>170</formula>
    </cfRule>
  </conditionalFormatting>
  <conditionalFormatting sqref="T179">
    <cfRule type="cellIs" dxfId="175" priority="377" operator="lessThan">
      <formula>170</formula>
    </cfRule>
  </conditionalFormatting>
  <conditionalFormatting sqref="T599:T600">
    <cfRule type="cellIs" dxfId="174" priority="370" operator="lessThan">
      <formula>170</formula>
    </cfRule>
  </conditionalFormatting>
  <conditionalFormatting sqref="T236">
    <cfRule type="cellIs" dxfId="173" priority="375" operator="lessThan">
      <formula>170</formula>
    </cfRule>
  </conditionalFormatting>
  <conditionalFormatting sqref="W688">
    <cfRule type="cellIs" dxfId="172" priority="362" operator="lessThan">
      <formula>170</formula>
    </cfRule>
  </conditionalFormatting>
  <conditionalFormatting sqref="T313:T314">
    <cfRule type="cellIs" dxfId="171" priority="350" operator="lessThan">
      <formula>170</formula>
    </cfRule>
  </conditionalFormatting>
  <conditionalFormatting sqref="T205:T206">
    <cfRule type="cellIs" dxfId="170" priority="352" operator="lessThan">
      <formula>170</formula>
    </cfRule>
  </conditionalFormatting>
  <conditionalFormatting sqref="T385:T404 T407:T408">
    <cfRule type="cellIs" dxfId="169" priority="347" operator="lessThan">
      <formula>170</formula>
    </cfRule>
  </conditionalFormatting>
  <conditionalFormatting sqref="T698 T701">
    <cfRule type="cellIs" dxfId="168" priority="334" operator="lessThan">
      <formula>170</formula>
    </cfRule>
  </conditionalFormatting>
  <conditionalFormatting sqref="T147">
    <cfRule type="cellIs" dxfId="167" priority="283" operator="lessThan">
      <formula>170</formula>
    </cfRule>
  </conditionalFormatting>
  <conditionalFormatting sqref="T31:T32">
    <cfRule type="cellIs" dxfId="166" priority="310" operator="lessThan">
      <formula>170</formula>
    </cfRule>
  </conditionalFormatting>
  <conditionalFormatting sqref="T61:T62">
    <cfRule type="cellIs" dxfId="165" priority="309" operator="lessThan">
      <formula>170</formula>
    </cfRule>
  </conditionalFormatting>
  <conditionalFormatting sqref="T85:T86">
    <cfRule type="cellIs" dxfId="164" priority="308" operator="lessThan">
      <formula>170</formula>
    </cfRule>
  </conditionalFormatting>
  <conditionalFormatting sqref="T110:T111">
    <cfRule type="cellIs" dxfId="163" priority="307" operator="lessThan">
      <formula>170</formula>
    </cfRule>
  </conditionalFormatting>
  <conditionalFormatting sqref="T48">
    <cfRule type="cellIs" dxfId="162" priority="301" operator="lessThan">
      <formula>170</formula>
    </cfRule>
  </conditionalFormatting>
  <conditionalFormatting sqref="T36">
    <cfRule type="cellIs" dxfId="161" priority="304" operator="lessThan">
      <formula>170</formula>
    </cfRule>
  </conditionalFormatting>
  <conditionalFormatting sqref="T39">
    <cfRule type="cellIs" dxfId="160" priority="303" operator="lessThan">
      <formula>170</formula>
    </cfRule>
  </conditionalFormatting>
  <conditionalFormatting sqref="T46:T47">
    <cfRule type="cellIs" dxfId="159" priority="302" operator="lessThan">
      <formula>170</formula>
    </cfRule>
  </conditionalFormatting>
  <conditionalFormatting sqref="T63">
    <cfRule type="cellIs" dxfId="158" priority="299" operator="lessThan">
      <formula>170</formula>
    </cfRule>
  </conditionalFormatting>
  <conditionalFormatting sqref="T66">
    <cfRule type="cellIs" dxfId="157" priority="298" operator="lessThan">
      <formula>170</formula>
    </cfRule>
  </conditionalFormatting>
  <conditionalFormatting sqref="T69">
    <cfRule type="cellIs" dxfId="156" priority="297" operator="lessThan">
      <formula>170</formula>
    </cfRule>
  </conditionalFormatting>
  <conditionalFormatting sqref="T87">
    <cfRule type="cellIs" dxfId="155" priority="294" operator="lessThan">
      <formula>170</formula>
    </cfRule>
  </conditionalFormatting>
  <conditionalFormatting sqref="T90">
    <cfRule type="cellIs" dxfId="154" priority="293" operator="lessThan">
      <formula>170</formula>
    </cfRule>
  </conditionalFormatting>
  <conditionalFormatting sqref="T99:T100">
    <cfRule type="cellIs" dxfId="153" priority="291" operator="lessThan">
      <formula>170</formula>
    </cfRule>
  </conditionalFormatting>
  <conditionalFormatting sqref="T112">
    <cfRule type="cellIs" dxfId="152" priority="289" operator="lessThan">
      <formula>170</formula>
    </cfRule>
  </conditionalFormatting>
  <conditionalFormatting sqref="T101:T103">
    <cfRule type="cellIs" dxfId="151" priority="290" operator="lessThan">
      <formula>170</formula>
    </cfRule>
  </conditionalFormatting>
  <conditionalFormatting sqref="T118">
    <cfRule type="cellIs" dxfId="150" priority="287" operator="lessThan">
      <formula>170</formula>
    </cfRule>
  </conditionalFormatting>
  <conditionalFormatting sqref="T115">
    <cfRule type="cellIs" dxfId="149" priority="288" operator="lessThan">
      <formula>170</formula>
    </cfRule>
  </conditionalFormatting>
  <conditionalFormatting sqref="T121:T122">
    <cfRule type="cellIs" dxfId="148" priority="286" operator="lessThan">
      <formula>170</formula>
    </cfRule>
  </conditionalFormatting>
  <conditionalFormatting sqref="T144">
    <cfRule type="cellIs" dxfId="147" priority="284" operator="lessThan">
      <formula>170</formula>
    </cfRule>
  </conditionalFormatting>
  <conditionalFormatting sqref="T150">
    <cfRule type="cellIs" dxfId="146" priority="282" operator="lessThan">
      <formula>170</formula>
    </cfRule>
  </conditionalFormatting>
  <conditionalFormatting sqref="T155">
    <cfRule type="cellIs" dxfId="145" priority="281" operator="lessThan">
      <formula>170</formula>
    </cfRule>
  </conditionalFormatting>
  <conditionalFormatting sqref="T168">
    <cfRule type="cellIs" dxfId="144" priority="278" operator="lessThan">
      <formula>170</formula>
    </cfRule>
  </conditionalFormatting>
  <conditionalFormatting sqref="T171">
    <cfRule type="cellIs" dxfId="143" priority="277" operator="lessThan">
      <formula>170</formula>
    </cfRule>
  </conditionalFormatting>
  <conditionalFormatting sqref="T174">
    <cfRule type="cellIs" dxfId="142" priority="276" operator="lessThan">
      <formula>170</formula>
    </cfRule>
  </conditionalFormatting>
  <conditionalFormatting sqref="T181">
    <cfRule type="cellIs" dxfId="141" priority="274" operator="lessThan">
      <formula>170</formula>
    </cfRule>
  </conditionalFormatting>
  <conditionalFormatting sqref="T192">
    <cfRule type="cellIs" dxfId="140" priority="271" operator="lessThan">
      <formula>170</formula>
    </cfRule>
  </conditionalFormatting>
  <conditionalFormatting sqref="T195">
    <cfRule type="cellIs" dxfId="139" priority="270" operator="lessThan">
      <formula>170</formula>
    </cfRule>
  </conditionalFormatting>
  <conditionalFormatting sqref="T198">
    <cfRule type="cellIs" dxfId="138" priority="269" operator="lessThan">
      <formula>170</formula>
    </cfRule>
  </conditionalFormatting>
  <conditionalFormatting sqref="T220">
    <cfRule type="cellIs" dxfId="137" priority="266" operator="lessThan">
      <formula>170</formula>
    </cfRule>
  </conditionalFormatting>
  <conditionalFormatting sqref="T223">
    <cfRule type="cellIs" dxfId="136" priority="265" operator="lessThan">
      <formula>170</formula>
    </cfRule>
  </conditionalFormatting>
  <conditionalFormatting sqref="T231:T232">
    <cfRule type="cellIs" dxfId="135" priority="263" operator="lessThan">
      <formula>170</formula>
    </cfRule>
  </conditionalFormatting>
  <conditionalFormatting sqref="T226">
    <cfRule type="cellIs" dxfId="134" priority="264" operator="lessThan">
      <formula>170</formula>
    </cfRule>
  </conditionalFormatting>
  <conditionalFormatting sqref="T246">
    <cfRule type="cellIs" dxfId="133" priority="261" operator="lessThan">
      <formula>170</formula>
    </cfRule>
  </conditionalFormatting>
  <conditionalFormatting sqref="T249">
    <cfRule type="cellIs" dxfId="132" priority="260" operator="lessThan">
      <formula>170</formula>
    </cfRule>
  </conditionalFormatting>
  <conditionalFormatting sqref="T252">
    <cfRule type="cellIs" dxfId="131" priority="259" operator="lessThan">
      <formula>170</formula>
    </cfRule>
  </conditionalFormatting>
  <conditionalFormatting sqref="T266:T267">
    <cfRule type="cellIs" dxfId="130" priority="258" operator="lessThan">
      <formula>170</formula>
    </cfRule>
  </conditionalFormatting>
  <conditionalFormatting sqref="T257:T258">
    <cfRule type="cellIs" dxfId="129" priority="257" operator="lessThan">
      <formula>170</formula>
    </cfRule>
  </conditionalFormatting>
  <conditionalFormatting sqref="T268">
    <cfRule type="cellIs" dxfId="128" priority="256" operator="lessThan">
      <formula>170</formula>
    </cfRule>
  </conditionalFormatting>
  <conditionalFormatting sqref="T271">
    <cfRule type="cellIs" dxfId="127" priority="255" operator="lessThan">
      <formula>170</formula>
    </cfRule>
  </conditionalFormatting>
  <conditionalFormatting sqref="T274">
    <cfRule type="cellIs" dxfId="126" priority="254" operator="lessThan">
      <formula>170</formula>
    </cfRule>
  </conditionalFormatting>
  <conditionalFormatting sqref="T281:T283">
    <cfRule type="cellIs" dxfId="125" priority="252" operator="lessThan">
      <formula>170</formula>
    </cfRule>
  </conditionalFormatting>
  <conditionalFormatting sqref="T284:T285">
    <cfRule type="cellIs" dxfId="124" priority="251" operator="lessThan">
      <formula>170</formula>
    </cfRule>
  </conditionalFormatting>
  <conditionalFormatting sqref="T294">
    <cfRule type="cellIs" dxfId="123" priority="250" operator="lessThan">
      <formula>170</formula>
    </cfRule>
  </conditionalFormatting>
  <conditionalFormatting sqref="T297:T298">
    <cfRule type="cellIs" dxfId="122" priority="248" operator="lessThan">
      <formula>170</formula>
    </cfRule>
  </conditionalFormatting>
  <conditionalFormatting sqref="T299">
    <cfRule type="cellIs" dxfId="121" priority="247" operator="lessThan">
      <formula>170</formula>
    </cfRule>
  </conditionalFormatting>
  <conditionalFormatting sqref="T302">
    <cfRule type="cellIs" dxfId="120" priority="246" operator="lessThan">
      <formula>170</formula>
    </cfRule>
  </conditionalFormatting>
  <conditionalFormatting sqref="T305">
    <cfRule type="cellIs" dxfId="119" priority="245" operator="lessThan">
      <formula>170</formula>
    </cfRule>
  </conditionalFormatting>
  <conditionalFormatting sqref="T310">
    <cfRule type="cellIs" dxfId="118" priority="243" operator="lessThan">
      <formula>170</formula>
    </cfRule>
  </conditionalFormatting>
  <conditionalFormatting sqref="T359:T360">
    <cfRule type="cellIs" dxfId="117" priority="231" operator="lessThan">
      <formula>170</formula>
    </cfRule>
  </conditionalFormatting>
  <conditionalFormatting sqref="T339 T347">
    <cfRule type="cellIs" dxfId="116" priority="237" operator="lessThan">
      <formula>170</formula>
    </cfRule>
  </conditionalFormatting>
  <conditionalFormatting sqref="T349:T350">
    <cfRule type="cellIs" dxfId="115" priority="235" operator="lessThan">
      <formula>170</formula>
    </cfRule>
  </conditionalFormatting>
  <conditionalFormatting sqref="T353:T354">
    <cfRule type="cellIs" dxfId="114" priority="234" operator="lessThan">
      <formula>170</formula>
    </cfRule>
  </conditionalFormatting>
  <conditionalFormatting sqref="T364 T367 T369 T371 T375 T377 T379 T381 T383 T373">
    <cfRule type="cellIs" dxfId="113" priority="227" operator="lessThan">
      <formula>170</formula>
    </cfRule>
  </conditionalFormatting>
  <conditionalFormatting sqref="T355 T357">
    <cfRule type="cellIs" dxfId="112" priority="233" operator="lessThan">
      <formula>170</formula>
    </cfRule>
  </conditionalFormatting>
  <conditionalFormatting sqref="T361">
    <cfRule type="cellIs" dxfId="111" priority="228" operator="lessThan">
      <formula>170</formula>
    </cfRule>
  </conditionalFormatting>
  <conditionalFormatting sqref="T419 T421 T423">
    <cfRule type="cellIs" dxfId="110" priority="215" operator="lessThan">
      <formula>170</formula>
    </cfRule>
  </conditionalFormatting>
  <conditionalFormatting sqref="T429:T430">
    <cfRule type="cellIs" dxfId="109" priority="211" operator="lessThan">
      <formula>170</formula>
    </cfRule>
  </conditionalFormatting>
  <conditionalFormatting sqref="T439:T440">
    <cfRule type="cellIs" dxfId="108" priority="210" operator="lessThan">
      <formula>170</formula>
    </cfRule>
  </conditionalFormatting>
  <conditionalFormatting sqref="T461:T462">
    <cfRule type="cellIs" dxfId="107" priority="209" operator="lessThan">
      <formula>170</formula>
    </cfRule>
  </conditionalFormatting>
  <conditionalFormatting sqref="T441:T442">
    <cfRule type="cellIs" dxfId="106" priority="208" operator="lessThan">
      <formula>170</formula>
    </cfRule>
  </conditionalFormatting>
  <conditionalFormatting sqref="T465:T466">
    <cfRule type="cellIs" dxfId="105" priority="206" operator="lessThan">
      <formula>170</formula>
    </cfRule>
  </conditionalFormatting>
  <conditionalFormatting sqref="T467:T468">
    <cfRule type="cellIs" dxfId="104" priority="205" operator="lessThan">
      <formula>170</formula>
    </cfRule>
  </conditionalFormatting>
  <conditionalFormatting sqref="T469:T471 T473">
    <cfRule type="cellIs" dxfId="103" priority="204" operator="lessThan">
      <formula>170</formula>
    </cfRule>
  </conditionalFormatting>
  <conditionalFormatting sqref="T475">
    <cfRule type="cellIs" dxfId="102" priority="203" operator="lessThan">
      <formula>170</formula>
    </cfRule>
  </conditionalFormatting>
  <conditionalFormatting sqref="T481">
    <cfRule type="cellIs" dxfId="101" priority="202" operator="lessThan">
      <formula>170</formula>
    </cfRule>
  </conditionalFormatting>
  <conditionalFormatting sqref="T499">
    <cfRule type="cellIs" dxfId="100" priority="201" operator="lessThan">
      <formula>170</formula>
    </cfRule>
  </conditionalFormatting>
  <conditionalFormatting sqref="T501">
    <cfRule type="cellIs" dxfId="99" priority="200" operator="lessThan">
      <formula>170</formula>
    </cfRule>
  </conditionalFormatting>
  <conditionalFormatting sqref="T504">
    <cfRule type="cellIs" dxfId="98" priority="199" operator="lessThan">
      <formula>170</formula>
    </cfRule>
  </conditionalFormatting>
  <conditionalFormatting sqref="T507">
    <cfRule type="cellIs" dxfId="97" priority="198" operator="lessThan">
      <formula>170</formula>
    </cfRule>
  </conditionalFormatting>
  <conditionalFormatting sqref="T510">
    <cfRule type="cellIs" dxfId="96" priority="197" operator="lessThan">
      <formula>170</formula>
    </cfRule>
  </conditionalFormatting>
  <conditionalFormatting sqref="T516 T519 T522 T525 T528">
    <cfRule type="cellIs" dxfId="95" priority="196" operator="lessThan">
      <formula>170</formula>
    </cfRule>
  </conditionalFormatting>
  <conditionalFormatting sqref="T513">
    <cfRule type="cellIs" dxfId="94" priority="190" operator="lessThan">
      <formula>170</formula>
    </cfRule>
  </conditionalFormatting>
  <conditionalFormatting sqref="T540">
    <cfRule type="cellIs" dxfId="93" priority="189" operator="lessThan">
      <formula>170</formula>
    </cfRule>
  </conditionalFormatting>
  <conditionalFormatting sqref="T543 T545 T547 T549">
    <cfRule type="cellIs" dxfId="92" priority="188" operator="lessThan">
      <formula>170</formula>
    </cfRule>
  </conditionalFormatting>
  <conditionalFormatting sqref="T537">
    <cfRule type="cellIs" dxfId="91" priority="186" operator="lessThan">
      <formula>170</formula>
    </cfRule>
  </conditionalFormatting>
  <conditionalFormatting sqref="T558 T560">
    <cfRule type="cellIs" dxfId="90" priority="185" operator="lessThan">
      <formula>170</formula>
    </cfRule>
  </conditionalFormatting>
  <conditionalFormatting sqref="T562:T571">
    <cfRule type="cellIs" dxfId="89" priority="184" operator="lessThan">
      <formula>170</formula>
    </cfRule>
  </conditionalFormatting>
  <conditionalFormatting sqref="T572:T573">
    <cfRule type="cellIs" dxfId="88" priority="182" operator="lessThan">
      <formula>170</formula>
    </cfRule>
  </conditionalFormatting>
  <conditionalFormatting sqref="T555">
    <cfRule type="cellIs" dxfId="87" priority="181" operator="lessThan">
      <formula>170</formula>
    </cfRule>
  </conditionalFormatting>
  <conditionalFormatting sqref="T580">
    <cfRule type="cellIs" dxfId="86" priority="179" operator="lessThan">
      <formula>170</formula>
    </cfRule>
  </conditionalFormatting>
  <conditionalFormatting sqref="T585:T586">
    <cfRule type="cellIs" dxfId="85" priority="178" operator="lessThan">
      <formula>170</formula>
    </cfRule>
  </conditionalFormatting>
  <conditionalFormatting sqref="T587 T589 T591 T593 T595">
    <cfRule type="cellIs" dxfId="84" priority="177" operator="lessThan">
      <formula>170</formula>
    </cfRule>
  </conditionalFormatting>
  <conditionalFormatting sqref="T597:T598">
    <cfRule type="cellIs" dxfId="83" priority="171" operator="lessThan">
      <formula>170</formula>
    </cfRule>
  </conditionalFormatting>
  <conditionalFormatting sqref="T601:T602">
    <cfRule type="cellIs" dxfId="82" priority="170" operator="lessThan">
      <formula>170</formula>
    </cfRule>
  </conditionalFormatting>
  <conditionalFormatting sqref="T603:T604">
    <cfRule type="cellIs" dxfId="81" priority="169" operator="lessThan">
      <formula>170</formula>
    </cfRule>
  </conditionalFormatting>
  <conditionalFormatting sqref="T665:T666">
    <cfRule type="cellIs" dxfId="80" priority="147" operator="lessThan">
      <formula>170</formula>
    </cfRule>
  </conditionalFormatting>
  <conditionalFormatting sqref="T605">
    <cfRule type="cellIs" dxfId="79" priority="156" operator="lessThan">
      <formula>170</formula>
    </cfRule>
  </conditionalFormatting>
  <conditionalFormatting sqref="T610:T611">
    <cfRule type="cellIs" dxfId="78" priority="154" operator="lessThan">
      <formula>170</formula>
    </cfRule>
  </conditionalFormatting>
  <conditionalFormatting sqref="T612:T613">
    <cfRule type="cellIs" dxfId="77" priority="152" operator="lessThan">
      <formula>170</formula>
    </cfRule>
  </conditionalFormatting>
  <conditionalFormatting sqref="T614:T615">
    <cfRule type="cellIs" dxfId="76" priority="151" operator="lessThan">
      <formula>170</formula>
    </cfRule>
  </conditionalFormatting>
  <conditionalFormatting sqref="T622 T624 T626 T628 T630">
    <cfRule type="cellIs" dxfId="75" priority="150" operator="lessThan">
      <formula>170</formula>
    </cfRule>
  </conditionalFormatting>
  <conditionalFormatting sqref="T676:T677">
    <cfRule type="cellIs" dxfId="74" priority="145" operator="lessThan">
      <formula>170</formula>
    </cfRule>
  </conditionalFormatting>
  <conditionalFormatting sqref="T686:T688 T690">
    <cfRule type="cellIs" dxfId="73" priority="144" operator="lessThan">
      <formula>170</formula>
    </cfRule>
  </conditionalFormatting>
  <conditionalFormatting sqref="T696:T697">
    <cfRule type="cellIs" dxfId="72" priority="143" operator="lessThan">
      <formula>170</formula>
    </cfRule>
  </conditionalFormatting>
  <conditionalFormatting sqref="T703:T704">
    <cfRule type="cellIs" dxfId="71" priority="142" operator="lessThan">
      <formula>170</formula>
    </cfRule>
  </conditionalFormatting>
  <conditionalFormatting sqref="T709:T710">
    <cfRule type="cellIs" dxfId="70" priority="141" operator="lessThan">
      <formula>170</formula>
    </cfRule>
  </conditionalFormatting>
  <conditionalFormatting sqref="T728:T735">
    <cfRule type="cellIs" dxfId="69" priority="140" operator="lessThan">
      <formula>170</formula>
    </cfRule>
  </conditionalFormatting>
  <conditionalFormatting sqref="T133:T135">
    <cfRule type="cellIs" dxfId="68" priority="134" operator="lessThan">
      <formula>170</formula>
    </cfRule>
  </conditionalFormatting>
  <conditionalFormatting sqref="T736:T737">
    <cfRule type="cellIs" dxfId="67" priority="136" operator="lessThan">
      <formula>170</formula>
    </cfRule>
  </conditionalFormatting>
  <conditionalFormatting sqref="T21">
    <cfRule type="cellIs" dxfId="66" priority="131" operator="lessThan">
      <formula>170</formula>
    </cfRule>
  </conditionalFormatting>
  <conditionalFormatting sqref="T81:T82">
    <cfRule type="cellIs" dxfId="65" priority="127" operator="lessThan">
      <formula>170</formula>
    </cfRule>
  </conditionalFormatting>
  <conditionalFormatting sqref="T184:T191">
    <cfRule type="cellIs" dxfId="64" priority="122" operator="lessThan">
      <formula>170</formula>
    </cfRule>
  </conditionalFormatting>
  <conditionalFormatting sqref="T262:T265">
    <cfRule type="cellIs" dxfId="63" priority="117" operator="lessThan">
      <formula>170</formula>
    </cfRule>
  </conditionalFormatting>
  <conditionalFormatting sqref="T684:T685">
    <cfRule type="cellIs" dxfId="62" priority="107" operator="lessThan">
      <formula>170</formula>
    </cfRule>
  </conditionalFormatting>
  <conditionalFormatting sqref="W574">
    <cfRule type="cellIs" dxfId="61" priority="103" operator="lessThan">
      <formula>170</formula>
    </cfRule>
  </conditionalFormatting>
  <conditionalFormatting sqref="T574:T575">
    <cfRule type="cellIs" dxfId="60" priority="102" operator="lessThan">
      <formula>170</formula>
    </cfRule>
  </conditionalFormatting>
  <conditionalFormatting sqref="T576:T577">
    <cfRule type="cellIs" dxfId="59" priority="101" operator="lessThan">
      <formula>170</formula>
    </cfRule>
  </conditionalFormatting>
  <conditionalFormatting sqref="T259">
    <cfRule type="cellIs" dxfId="58" priority="99" operator="lessThan">
      <formula>170</formula>
    </cfRule>
  </conditionalFormatting>
  <conditionalFormatting sqref="T578:T579">
    <cfRule type="cellIs" dxfId="57" priority="89" operator="lessThan">
      <formula>170</formula>
    </cfRule>
  </conditionalFormatting>
  <conditionalFormatting sqref="W656">
    <cfRule type="cellIs" dxfId="56" priority="88" operator="lessThan">
      <formula>170</formula>
    </cfRule>
  </conditionalFormatting>
  <conditionalFormatting sqref="T6:T8">
    <cfRule type="cellIs" dxfId="55" priority="83" operator="lessThan">
      <formula>170</formula>
    </cfRule>
  </conditionalFormatting>
  <conditionalFormatting sqref="T308:T309">
    <cfRule type="cellIs" dxfId="54" priority="79" operator="lessThan">
      <formula>170</formula>
    </cfRule>
  </conditionalFormatting>
  <conditionalFormatting sqref="T255:T256">
    <cfRule type="cellIs" dxfId="53" priority="78" operator="lessThan">
      <formula>170</formula>
    </cfRule>
  </conditionalFormatting>
  <conditionalFormatting sqref="T333 T336">
    <cfRule type="cellIs" dxfId="52" priority="75" operator="lessThan">
      <formula>170</formula>
    </cfRule>
  </conditionalFormatting>
  <conditionalFormatting sqref="T443">
    <cfRule type="cellIs" dxfId="51" priority="74" operator="lessThan">
      <formula>170</formula>
    </cfRule>
  </conditionalFormatting>
  <conditionalFormatting sqref="T459:T460">
    <cfRule type="cellIs" dxfId="50" priority="73" operator="lessThan">
      <formula>170</formula>
    </cfRule>
  </conditionalFormatting>
  <conditionalFormatting sqref="T177">
    <cfRule type="cellIs" dxfId="49" priority="72" operator="lessThan">
      <formula>170</formula>
    </cfRule>
  </conditionalFormatting>
  <conditionalFormatting sqref="T409">
    <cfRule type="cellIs" dxfId="48" priority="70" operator="lessThan">
      <formula>170</formula>
    </cfRule>
  </conditionalFormatting>
  <conditionalFormatting sqref="T415:T416">
    <cfRule type="cellIs" dxfId="47" priority="69" operator="lessThan">
      <formula>170</formula>
    </cfRule>
  </conditionalFormatting>
  <conditionalFormatting sqref="T123:T124">
    <cfRule type="cellIs" dxfId="46" priority="68" operator="lessThan">
      <formula>170</formula>
    </cfRule>
  </conditionalFormatting>
  <conditionalFormatting sqref="T153:T154">
    <cfRule type="cellIs" dxfId="45" priority="67" operator="lessThan">
      <formula>170</formula>
    </cfRule>
  </conditionalFormatting>
  <conditionalFormatting sqref="T229:T230">
    <cfRule type="cellIs" dxfId="44" priority="65" operator="lessThan">
      <formula>170</formula>
    </cfRule>
  </conditionalFormatting>
  <conditionalFormatting sqref="T93:T94">
    <cfRule type="cellIs" dxfId="43" priority="64" operator="lessThan">
      <formula>170</formula>
    </cfRule>
  </conditionalFormatting>
  <conditionalFormatting sqref="T72:T73">
    <cfRule type="cellIs" dxfId="42" priority="60" operator="lessThan">
      <formula>170</formula>
    </cfRule>
  </conditionalFormatting>
  <conditionalFormatting sqref="T95:T98">
    <cfRule type="cellIs" dxfId="41" priority="62" operator="lessThan">
      <formula>170</formula>
    </cfRule>
  </conditionalFormatting>
  <conditionalFormatting sqref="T42:T44">
    <cfRule type="cellIs" dxfId="40" priority="61" operator="lessThan">
      <formula>170</formula>
    </cfRule>
  </conditionalFormatting>
  <conditionalFormatting sqref="T83:T84">
    <cfRule type="cellIs" dxfId="39" priority="59" operator="lessThan">
      <formula>170</formula>
    </cfRule>
  </conditionalFormatting>
  <conditionalFormatting sqref="T279:T280">
    <cfRule type="cellIs" dxfId="38" priority="58" operator="lessThan">
      <formula>170</formula>
    </cfRule>
  </conditionalFormatting>
  <conditionalFormatting sqref="T288:T289">
    <cfRule type="cellIs" dxfId="37" priority="57" operator="lessThan">
      <formula>170</formula>
    </cfRule>
  </conditionalFormatting>
  <conditionalFormatting sqref="T290:T293">
    <cfRule type="cellIs" dxfId="36" priority="56" operator="lessThan">
      <formula>170</formula>
    </cfRule>
  </conditionalFormatting>
  <conditionalFormatting sqref="T203:T204">
    <cfRule type="cellIs" dxfId="35" priority="55" operator="lessThan">
      <formula>170</formula>
    </cfRule>
  </conditionalFormatting>
  <conditionalFormatting sqref="T212:T219">
    <cfRule type="cellIs" dxfId="34" priority="54" operator="lessThan">
      <formula>170</formula>
    </cfRule>
  </conditionalFormatting>
  <conditionalFormatting sqref="T210:T211">
    <cfRule type="cellIs" dxfId="33" priority="53" operator="lessThan">
      <formula>170</formula>
    </cfRule>
  </conditionalFormatting>
  <conditionalFormatting sqref="T207">
    <cfRule type="cellIs" dxfId="32" priority="51" operator="lessThan">
      <formula>170</formula>
    </cfRule>
  </conditionalFormatting>
  <conditionalFormatting sqref="T435:T436">
    <cfRule type="cellIs" dxfId="31" priority="50" operator="lessThan">
      <formula>170</formula>
    </cfRule>
  </conditionalFormatting>
  <conditionalFormatting sqref="T14">
    <cfRule type="cellIs" dxfId="30" priority="47" operator="lessThan">
      <formula>170</formula>
    </cfRule>
  </conditionalFormatting>
  <conditionalFormatting sqref="T16">
    <cfRule type="cellIs" dxfId="29" priority="46" operator="lessThan">
      <formula>170</formula>
    </cfRule>
  </conditionalFormatting>
  <conditionalFormatting sqref="T57:T58">
    <cfRule type="cellIs" dxfId="28" priority="43" operator="lessThan">
      <formula>170</formula>
    </cfRule>
  </conditionalFormatting>
  <conditionalFormatting sqref="T59:T60">
    <cfRule type="cellIs" dxfId="27" priority="42" operator="lessThan">
      <formula>170</formula>
    </cfRule>
  </conditionalFormatting>
  <conditionalFormatting sqref="T738:T739">
    <cfRule type="cellIs" dxfId="26" priority="40" operator="lessThan">
      <formula>170</formula>
    </cfRule>
  </conditionalFormatting>
  <conditionalFormatting sqref="T740:T741">
    <cfRule type="cellIs" dxfId="25" priority="39" operator="lessThan">
      <formula>170</formula>
    </cfRule>
  </conditionalFormatting>
  <conditionalFormatting sqref="T104:T105">
    <cfRule type="cellIs" dxfId="24" priority="38" operator="lessThan">
      <formula>170</formula>
    </cfRule>
  </conditionalFormatting>
  <conditionalFormatting sqref="T106:T107">
    <cfRule type="cellIs" dxfId="23" priority="37" operator="lessThan">
      <formula>170</formula>
    </cfRule>
  </conditionalFormatting>
  <conditionalFormatting sqref="T108:T109">
    <cfRule type="cellIs" dxfId="22" priority="36" operator="lessThan">
      <formula>170</formula>
    </cfRule>
  </conditionalFormatting>
  <conditionalFormatting sqref="T692:T695">
    <cfRule type="cellIs" dxfId="21" priority="34" operator="lessThan">
      <formula>170</formula>
    </cfRule>
  </conditionalFormatting>
  <conditionalFormatting sqref="T645 T647 T650 T652 T654">
    <cfRule type="cellIs" dxfId="20" priority="32" operator="lessThan">
      <formula>170</formula>
    </cfRule>
  </conditionalFormatting>
  <conditionalFormatting sqref="T240:T241">
    <cfRule type="cellIs" dxfId="19" priority="21" operator="lessThan">
      <formula>170</formula>
    </cfRule>
  </conditionalFormatting>
  <conditionalFormatting sqref="T672 T674">
    <cfRule type="cellIs" dxfId="18" priority="27" operator="lessThan">
      <formula>170</formula>
    </cfRule>
  </conditionalFormatting>
  <conditionalFormatting sqref="T127:T128">
    <cfRule type="cellIs" dxfId="17" priority="25" operator="lessThan">
      <formula>170</formula>
    </cfRule>
  </conditionalFormatting>
  <conditionalFormatting sqref="T129:T130">
    <cfRule type="cellIs" dxfId="16" priority="24" operator="lessThan">
      <formula>170</formula>
    </cfRule>
  </conditionalFormatting>
  <conditionalFormatting sqref="T238:T239">
    <cfRule type="cellIs" dxfId="15" priority="22" operator="lessThan">
      <formula>170</formula>
    </cfRule>
  </conditionalFormatting>
  <conditionalFormatting sqref="W748 W754">
    <cfRule type="cellIs" dxfId="14" priority="19" operator="lessThan">
      <formula>170</formula>
    </cfRule>
  </conditionalFormatting>
  <conditionalFormatting sqref="T11">
    <cfRule type="cellIs" dxfId="13" priority="18" operator="lessThan">
      <formula>170</formula>
    </cfRule>
  </conditionalFormatting>
  <conditionalFormatting sqref="T18">
    <cfRule type="cellIs" dxfId="12" priority="17" operator="lessThan">
      <formula>170</formula>
    </cfRule>
  </conditionalFormatting>
  <conditionalFormatting sqref="W758 W762">
    <cfRule type="cellIs" dxfId="11" priority="16" operator="lessThan">
      <formula>170</formula>
    </cfRule>
  </conditionalFormatting>
  <conditionalFormatting sqref="T491">
    <cfRule type="cellIs" dxfId="10" priority="13" operator="lessThan">
      <formula>170</formula>
    </cfRule>
  </conditionalFormatting>
  <conditionalFormatting sqref="T201:T202">
    <cfRule type="cellIs" dxfId="9" priority="12" operator="lessThan">
      <formula>170</formula>
    </cfRule>
  </conditionalFormatting>
  <conditionalFormatting sqref="T411">
    <cfRule type="cellIs" dxfId="8" priority="11" operator="lessThan">
      <formula>170</formula>
    </cfRule>
  </conditionalFormatting>
  <conditionalFormatting sqref="T405:T406">
    <cfRule type="cellIs" dxfId="7" priority="8" operator="lessThan">
      <formula>170</formula>
    </cfRule>
  </conditionalFormatting>
  <conditionalFormatting sqref="T583:T584">
    <cfRule type="cellIs" dxfId="6" priority="7" operator="lessThan">
      <formula>170</formula>
    </cfRule>
  </conditionalFormatting>
  <conditionalFormatting sqref="T345">
    <cfRule type="cellIs" dxfId="5" priority="6" operator="lessThan">
      <formula>170</formula>
    </cfRule>
  </conditionalFormatting>
  <conditionalFormatting sqref="T343">
    <cfRule type="cellIs" dxfId="4" priority="5" operator="lessThan">
      <formula>170</formula>
    </cfRule>
  </conditionalFormatting>
  <conditionalFormatting sqref="T341">
    <cfRule type="cellIs" dxfId="3" priority="4" operator="lessThan">
      <formula>170</formula>
    </cfRule>
  </conditionalFormatting>
  <conditionalFormatting sqref="T725:T726">
    <cfRule type="cellIs" dxfId="2" priority="1" operator="lessThan">
      <formula>170</formula>
    </cfRule>
  </conditionalFormatting>
  <conditionalFormatting sqref="T635">
    <cfRule type="cellIs" dxfId="1" priority="3" operator="lessThan">
      <formula>170</formula>
    </cfRule>
  </conditionalFormatting>
  <conditionalFormatting sqref="T723:T724">
    <cfRule type="cellIs" dxfId="0" priority="2" operator="lessThan">
      <formula>170</formula>
    </cfRule>
  </conditionalFormatting>
  <printOptions horizontalCentered="1"/>
  <pageMargins left="0" right="0" top="0" bottom="0" header="0.31496062992125984" footer="0.31496062992125984"/>
  <pageSetup paperSize="9" scale="28" fitToHeight="0" orientation="landscape" blackAndWhite="1" r:id="rId1"/>
  <headerFooter>
    <oddFooter>&amp;RСтраница 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оценка</vt:lpstr>
      <vt:lpstr>оценка!Заголовки_для_печати</vt:lpstr>
      <vt:lpstr>оценка!Область_печати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Бочарникова</dc:creator>
  <cp:lastModifiedBy>Менжанова Аналык Хайнуллаевна</cp:lastModifiedBy>
  <cp:lastPrinted>2025-10-16T05:29:59Z</cp:lastPrinted>
  <dcterms:created xsi:type="dcterms:W3CDTF">2013-11-27T07:59:55Z</dcterms:created>
  <dcterms:modified xsi:type="dcterms:W3CDTF">2025-12-10T08:12:42Z</dcterms:modified>
</cp:coreProperties>
</file>